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https://agromapa-my.sharepoint.com/personal/arthur_ferreira_agricultura_gov_br/Documents/Projetos/21000.0239662023-90 - 130032-900052024 - Contratação de Serviços de Limpeza e Conservação/Anexos ETP/"/>
    </mc:Choice>
  </mc:AlternateContent>
  <xr:revisionPtr revIDLastSave="499" documentId="14_{2E2E4525-5674-4067-9686-C79DBD568D5B}" xr6:coauthVersionLast="47" xr6:coauthVersionMax="47" xr10:uidLastSave="{77409458-EA98-416D-B3F1-717368514D8F}"/>
  <bookViews>
    <workbookView xWindow="28680" yWindow="-120" windowWidth="29040" windowHeight="15840" tabRatio="722" xr2:uid="{00000000-000D-0000-FFFF-FFFF00000000}"/>
  </bookViews>
  <sheets>
    <sheet name="Planilha1" sheetId="86" r:id="rId1"/>
    <sheet name="Planilha2" sheetId="87" r:id="rId2"/>
    <sheet name="Planilha3" sheetId="88" r:id="rId3"/>
  </sheets>
  <definedNames>
    <definedName name="_xlnm._FilterDatabase" localSheetId="0" hidden="1">Planilha1!$A$2:$E$237</definedName>
    <definedName name="_xlnm._FilterDatabase" localSheetId="1" hidden="1">Planilha2!$A$2:$E$2</definedName>
    <definedName name="_xlnm._FilterDatabase" localSheetId="2" hidden="1">Planilha3!$A$2:$G$2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88" l="1"/>
  <c r="G3" i="88" s="1"/>
  <c r="B11" i="88"/>
  <c r="D117" i="87"/>
  <c r="D135" i="87"/>
  <c r="E135" i="87" s="1"/>
  <c r="D137" i="87"/>
  <c r="E137" i="87"/>
  <c r="B10" i="88"/>
  <c r="G10" i="88" s="1"/>
  <c r="B9" i="88"/>
  <c r="G9" i="88" s="1"/>
  <c r="B8" i="88"/>
  <c r="G8" i="88" s="1"/>
  <c r="B7" i="88"/>
  <c r="G7" i="88" s="1"/>
  <c r="B6" i="88"/>
  <c r="G6" i="88" s="1"/>
  <c r="B5" i="88"/>
  <c r="G5" i="88" s="1"/>
  <c r="B4" i="88"/>
  <c r="G4" i="88" s="1"/>
  <c r="D142" i="87"/>
  <c r="E142" i="87" s="1"/>
  <c r="E117" i="87"/>
  <c r="D143" i="87"/>
  <c r="E143" i="87" s="1"/>
  <c r="D106" i="87"/>
  <c r="E106" i="87" s="1"/>
  <c r="D97" i="87"/>
  <c r="E97" i="87" s="1"/>
  <c r="D89" i="87"/>
  <c r="E89" i="87" s="1"/>
  <c r="D77" i="87"/>
  <c r="E77" i="87" s="1"/>
  <c r="D70" i="87"/>
  <c r="E70" i="87" s="1"/>
  <c r="D64" i="87"/>
  <c r="E64" i="87" s="1"/>
  <c r="D61" i="87"/>
  <c r="E61" i="87" s="1"/>
  <c r="D55" i="87"/>
  <c r="E55" i="87" s="1"/>
  <c r="D43" i="87"/>
  <c r="E43" i="87" s="1"/>
  <c r="D29" i="87"/>
  <c r="E29" i="87" s="1"/>
  <c r="D15" i="87"/>
  <c r="E15" i="87" s="1"/>
  <c r="D3" i="87"/>
  <c r="E3" i="87" s="1"/>
  <c r="E64" i="86"/>
  <c r="B12" i="88" l="1"/>
  <c r="E12" i="88" s="1"/>
  <c r="G11" i="88"/>
  <c r="E3" i="88"/>
  <c r="E5" i="88"/>
  <c r="E6" i="88"/>
  <c r="E7" i="88"/>
  <c r="E10" i="88"/>
  <c r="E4" i="88"/>
  <c r="E9" i="88"/>
  <c r="E8" i="88"/>
  <c r="G12" i="88" l="1"/>
  <c r="G13" i="88" s="1"/>
  <c r="E11" i="88"/>
  <c r="E13" i="88" s="1"/>
</calcChain>
</file>

<file path=xl/sharedStrings.xml><?xml version="1.0" encoding="utf-8"?>
<sst xmlns="http://schemas.openxmlformats.org/spreadsheetml/2006/main" count="694" uniqueCount="219">
  <si>
    <t>Tipo de Serviço</t>
  </si>
  <si>
    <t>Guarita</t>
  </si>
  <si>
    <t>Recepção de Amostras</t>
  </si>
  <si>
    <t>Área Verde</t>
  </si>
  <si>
    <t>Asfalto</t>
  </si>
  <si>
    <t>Calçadas</t>
  </si>
  <si>
    <t>800 a 1200</t>
  </si>
  <si>
    <t>1500 a 2500</t>
  </si>
  <si>
    <t>360 a 450</t>
  </si>
  <si>
    <t>200 a 300</t>
  </si>
  <si>
    <t>1800 a 2700</t>
  </si>
  <si>
    <t>300 a 380</t>
  </si>
  <si>
    <t>Quantidade Serventes de Limpeza</t>
  </si>
  <si>
    <t>DEPÓSITO</t>
  </si>
  <si>
    <t>VARANDA FRONTAL</t>
  </si>
  <si>
    <t>UGQ 2</t>
  </si>
  <si>
    <t>SALA CAPACITAÇÃO</t>
  </si>
  <si>
    <t>WC</t>
  </si>
  <si>
    <t>DESPENSA</t>
  </si>
  <si>
    <t>CIRCULAÇÃO</t>
  </si>
  <si>
    <t>UGQ APOIO</t>
  </si>
  <si>
    <t>COPA</t>
  </si>
  <si>
    <t>ESTAR</t>
  </si>
  <si>
    <t>VARANDA</t>
  </si>
  <si>
    <t>PÁTIO DESCOBERTO</t>
  </si>
  <si>
    <t>Edificação 2</t>
  </si>
  <si>
    <t>Edificação 3</t>
  </si>
  <si>
    <t>Edificação 4</t>
  </si>
  <si>
    <t>Edificação 5</t>
  </si>
  <si>
    <t>Edificação 6</t>
  </si>
  <si>
    <t>Edificação 7</t>
  </si>
  <si>
    <t>Edificação 8</t>
  </si>
  <si>
    <t>Edificação 9</t>
  </si>
  <si>
    <t>Edificação 10</t>
  </si>
  <si>
    <t>Edificação 11</t>
  </si>
  <si>
    <t>Edificação 12</t>
  </si>
  <si>
    <t>Edificação 13</t>
  </si>
  <si>
    <t>Edificação 14</t>
  </si>
  <si>
    <t>Edificação 15</t>
  </si>
  <si>
    <t>RECEPÇÃO ADM.</t>
  </si>
  <si>
    <t>SECRETARIA COORDENAÇÃO</t>
  </si>
  <si>
    <t>INFORMÁTICA</t>
  </si>
  <si>
    <t>DAD</t>
  </si>
  <si>
    <t>BANHEIRO MASCULINO</t>
  </si>
  <si>
    <t>BANHEIRO FEMININO</t>
  </si>
  <si>
    <t>SECRETARIA DLAB</t>
  </si>
  <si>
    <t>COORDENAÇÃO</t>
  </si>
  <si>
    <t>DLAB</t>
  </si>
  <si>
    <t>SAP SAG</t>
  </si>
  <si>
    <t>SEOF</t>
  </si>
  <si>
    <t>SEC</t>
  </si>
  <si>
    <t>LAVABO</t>
  </si>
  <si>
    <t>Edificação 16</t>
  </si>
  <si>
    <t>INCUBAÇÃO E REPIQUE</t>
  </si>
  <si>
    <t>SALA DE ANÁLISES</t>
  </si>
  <si>
    <t>PREPARO DE AMOSTRAS E TRIAGEM</t>
  </si>
  <si>
    <t>SALA DE LEITURA</t>
  </si>
  <si>
    <t>PREPARO DE MEIOS DE CULTURA</t>
  </si>
  <si>
    <t>ALMOXARIFADO</t>
  </si>
  <si>
    <t>RECEPÇÃO DE AMOSTRAS</t>
  </si>
  <si>
    <t>PREPARO DE MATERIAL</t>
  </si>
  <si>
    <t>CORREDOR LIMPO</t>
  </si>
  <si>
    <t>CORREDOR SUJO</t>
  </si>
  <si>
    <t>LAVAGEM DE MATERIAL</t>
  </si>
  <si>
    <t>SALA DE DRIPPING TEST</t>
  </si>
  <si>
    <t>SALA TÉCNICOS POV</t>
  </si>
  <si>
    <t>SALA TÉCNICOS ALA</t>
  </si>
  <si>
    <t>ALMOXARIFADO MEIOS DE CULTURA MIC</t>
  </si>
  <si>
    <t>SALA TÉCNICOS MIC</t>
  </si>
  <si>
    <t>APOIO</t>
  </si>
  <si>
    <t>CIRC.</t>
  </si>
  <si>
    <t>BH</t>
  </si>
  <si>
    <t>ARQUIVO</t>
  </si>
  <si>
    <t>ARQUIVO AMOSTRAS</t>
  </si>
  <si>
    <t>ARQUIVO PREPARO AMOSTRAS</t>
  </si>
  <si>
    <t>SALA GELADEIRA/FREEZER</t>
  </si>
  <si>
    <t>SALA TÉCNICOS I</t>
  </si>
  <si>
    <t>Ambiente (conf. Planta)</t>
  </si>
  <si>
    <t>CRIC.</t>
  </si>
  <si>
    <t>SALA DE INSTRUMENTOS</t>
  </si>
  <si>
    <t>SALA DE REUNIÕES</t>
  </si>
  <si>
    <t>GARAGEM</t>
  </si>
  <si>
    <t>SALA SGQ -2</t>
  </si>
  <si>
    <t>SALA SGQ -3</t>
  </si>
  <si>
    <t>SALA LDB</t>
  </si>
  <si>
    <t>SALA SGQ -1</t>
  </si>
  <si>
    <t>ADM.</t>
  </si>
  <si>
    <t>SALA</t>
  </si>
  <si>
    <t>SALA DE PREPARO</t>
  </si>
  <si>
    <t>SALA DE GERMINAÇÃO</t>
  </si>
  <si>
    <t>CASA DE MÁQUINAS</t>
  </si>
  <si>
    <t>SALA DE ARQUIVO</t>
  </si>
  <si>
    <t>SALA DE RESPONSÁVEL TÉCNICO</t>
  </si>
  <si>
    <t>RECEPÇÃO</t>
  </si>
  <si>
    <t>SALA DE TÉCNICOS</t>
  </si>
  <si>
    <t>SALA DE EQUIPAMENTOS</t>
  </si>
  <si>
    <t>HALL</t>
  </si>
  <si>
    <t>INCUBADORA</t>
  </si>
  <si>
    <t>EXTRAÇÃO DE ÁCIDO NUCLEICO</t>
  </si>
  <si>
    <t>PROCESSAMENTO DE AMOSTRAS</t>
  </si>
  <si>
    <t>ANÁLISE DE AMOSTRAS</t>
  </si>
  <si>
    <t>PCR</t>
  </si>
  <si>
    <t>PCR SOROLOGIA</t>
  </si>
  <si>
    <t>SALA ASSÉPTICA</t>
  </si>
  <si>
    <t>SALA BALANÇA</t>
  </si>
  <si>
    <t>SALA DE MIX</t>
  </si>
  <si>
    <t>WC MASC</t>
  </si>
  <si>
    <t>WC FEM</t>
  </si>
  <si>
    <t>SALA DE LAVAGEM DE VIDRARIAS</t>
  </si>
  <si>
    <t>POA SALA ANALÍTICA</t>
  </si>
  <si>
    <t>SALA DE RECEBIMENTO DE AMOSTRAS E PREPARO</t>
  </si>
  <si>
    <t>UNIDADE DE GESTÃO DA QUALIDADE</t>
  </si>
  <si>
    <t>SALA ANALÍTICA</t>
  </si>
  <si>
    <t>SALA CROMATÓGRAFO</t>
  </si>
  <si>
    <t>SALA DE BALANÇAS</t>
  </si>
  <si>
    <t>SALA DE LAVAGEM</t>
  </si>
  <si>
    <t>SALA DE INSTRUMENTAÇÃO</t>
  </si>
  <si>
    <t>PADRÕES</t>
  </si>
  <si>
    <t>SALA DE REGISTRO E TÉCNICOS</t>
  </si>
  <si>
    <t>RECEBIMENTO DE AMOSTRAS</t>
  </si>
  <si>
    <t>GERADOR</t>
  </si>
  <si>
    <t>WCM</t>
  </si>
  <si>
    <t>WCF</t>
  </si>
  <si>
    <t>REFEITÓRIO</t>
  </si>
  <si>
    <t>FERTILIZANTES E CORRETIVOS</t>
  </si>
  <si>
    <t>CASA DE GASES</t>
  </si>
  <si>
    <t>RAMPA SOBE</t>
  </si>
  <si>
    <t>RAMPA DESCE</t>
  </si>
  <si>
    <t>SALA SEGURANÇA</t>
  </si>
  <si>
    <t>BANHO MASC.</t>
  </si>
  <si>
    <t>BANHO FEM. E DEFICIENTES</t>
  </si>
  <si>
    <t>SALA DE CONTRAPROVA</t>
  </si>
  <si>
    <t>ÁREA 1</t>
  </si>
  <si>
    <t>ÁREA 2</t>
  </si>
  <si>
    <t>ÁREA 3</t>
  </si>
  <si>
    <t>ÁREA 4</t>
  </si>
  <si>
    <t>ÁREA 5</t>
  </si>
  <si>
    <t>ÁREA 6</t>
  </si>
  <si>
    <t>Área Edificada em Metros Quadrados (conf. Planta)</t>
  </si>
  <si>
    <t>Local</t>
  </si>
  <si>
    <t>Tipo de Área Atual</t>
  </si>
  <si>
    <t>J1</t>
  </si>
  <si>
    <t>J2</t>
  </si>
  <si>
    <t>J3</t>
  </si>
  <si>
    <t>J4</t>
  </si>
  <si>
    <t>J5</t>
  </si>
  <si>
    <t>J6</t>
  </si>
  <si>
    <t>J7</t>
  </si>
  <si>
    <t>J8</t>
  </si>
  <si>
    <t>J9</t>
  </si>
  <si>
    <t>J10</t>
  </si>
  <si>
    <t>J11</t>
  </si>
  <si>
    <t>J12</t>
  </si>
  <si>
    <t>Identificação da Esquadria</t>
  </si>
  <si>
    <t>Área em Metros Quadrados (aprox.)</t>
  </si>
  <si>
    <t>J13</t>
  </si>
  <si>
    <t>J14</t>
  </si>
  <si>
    <t>VESTIÁRIO BANH. FEMIN.</t>
  </si>
  <si>
    <t>VESTIÁRIO BANH. MASC.</t>
  </si>
  <si>
    <t>REFRIGERADORES TRIAGEM</t>
  </si>
  <si>
    <t>S1</t>
  </si>
  <si>
    <t>S2</t>
  </si>
  <si>
    <t>S3</t>
  </si>
  <si>
    <t>S4</t>
  </si>
  <si>
    <t>S5</t>
  </si>
  <si>
    <t>S6</t>
  </si>
  <si>
    <t>S7</t>
  </si>
  <si>
    <t>CIRC</t>
  </si>
  <si>
    <t>JMV1</t>
  </si>
  <si>
    <t>JMV2</t>
  </si>
  <si>
    <t>JMV3</t>
  </si>
  <si>
    <t>JMV4</t>
  </si>
  <si>
    <t>BLINDEX</t>
  </si>
  <si>
    <t>JMV5</t>
  </si>
  <si>
    <t>JV2</t>
  </si>
  <si>
    <t>JV1</t>
  </si>
  <si>
    <t>Área Total da Esquadria Externa - Face Interna em Metros Quadrados (aprox.)</t>
  </si>
  <si>
    <t>ESQUADRIA EM FERRO1</t>
  </si>
  <si>
    <t>ESQUADRIA EM FERRO2</t>
  </si>
  <si>
    <t>ESQUADRIA EM FERRO3</t>
  </si>
  <si>
    <t>ESQUADRIA EM FERRO4</t>
  </si>
  <si>
    <t>ESQUADRIA EM FERRO5</t>
  </si>
  <si>
    <t>ESQUADRIA EM FERRO6</t>
  </si>
  <si>
    <t>ESQUADRIA EM FERRO7</t>
  </si>
  <si>
    <t>ESQUADRIA EM FERRO8</t>
  </si>
  <si>
    <t>ESQUADRIA EM FERRO9</t>
  </si>
  <si>
    <t>ESQUADRIA EM FERRO10</t>
  </si>
  <si>
    <t>ESQUADRIA EM FERRO11</t>
  </si>
  <si>
    <t>ESQUADRIA EM FERRO12</t>
  </si>
  <si>
    <t>ESQUADRIA EM FERRO13</t>
  </si>
  <si>
    <t>ESQUADRIA EM FERRO14</t>
  </si>
  <si>
    <t>ESQUADRIA EM FERRO15</t>
  </si>
  <si>
    <t>ESQUADRIA EM FERRO16</t>
  </si>
  <si>
    <t>ESQUADRIA EM FERRO17</t>
  </si>
  <si>
    <t>ESQUADRIA EM FERRO18</t>
  </si>
  <si>
    <t>ESQUADRIA EM FERRO</t>
  </si>
  <si>
    <t>Área Total da Esquadria Externa - Face Externa em Metros Quadrados (aprox.)</t>
  </si>
  <si>
    <t>Esquadrias Externas - Face Interna</t>
  </si>
  <si>
    <t>Esquadrias Externas - Face Externa sem Exposição a Situação de Risco</t>
  </si>
  <si>
    <t>S8</t>
  </si>
  <si>
    <t>N/E</t>
  </si>
  <si>
    <t>Área Aproximada (metros quadrado)</t>
  </si>
  <si>
    <t>Produtividade do Anexo VI-B da Instrução Normativa Seges/MP nº 5, de 2017 (metros quadrados)</t>
  </si>
  <si>
    <t>ÁREAS INTERNAS E EXTERNAS</t>
  </si>
  <si>
    <t>ÁREA FÍSICA A SER LIMPA POR TIPO DE SERVIÇO</t>
  </si>
  <si>
    <t>ESQUADRIAS EXTERNAS ENVIDRAÇADAS</t>
  </si>
  <si>
    <t>Quantidade Serventes de Limpeza conf. Produtividade de Referência Adotada no LFDA-GO</t>
  </si>
  <si>
    <t>Quantidade Serventes de Limpeza conf. Produtividade Mínima do Anexo VI-B da Instrução Normativa Seges/MP nº 5, de 2017</t>
  </si>
  <si>
    <t>TOTAL</t>
  </si>
  <si>
    <t>Estimativa da Produtividade de Referência Adotada no LFDA-GO (metros quadrados)</t>
  </si>
  <si>
    <t>Áreas Internas - Pisos Frios</t>
  </si>
  <si>
    <t>Áreas Internas - Laboratórios</t>
  </si>
  <si>
    <t>Áreas Internas - Almoxarifados /Galpões</t>
  </si>
  <si>
    <t>Áreas Internas - Banheiros</t>
  </si>
  <si>
    <t>Áreas Externas - Pisos Pavimentados Adjacentes/ Contíguos às Edificações</t>
  </si>
  <si>
    <t>Áreas Externas - Varrição de Passeios e Arruamentos</t>
  </si>
  <si>
    <t>Áreas Externas - Pátios e Áreas verdes com Alta Frequência</t>
  </si>
  <si>
    <t>Áreas Internas em Metros Quadrados (aprox.)</t>
  </si>
  <si>
    <t>Áreas Externas - Pátios e Áreas Verdes com Média Frequência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</si>
</sst>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thin">
        <color theme="0" tint="-0.499984740745262"/>
      </right>
      <top/>
      <bottom/>
      <diagonal/>
    </border>
    <border>
      <left style="medium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medium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4" fillId="0" borderId="0" xfId="0" applyFont="1" applyAlignment="1">
      <alignment horizontal="left" vertical="center" wrapText="1"/>
    </xf>
    <xf numFmtId="4" fontId="4" fillId="0" borderId="0" xfId="0" applyNumberFormat="1" applyFont="1" applyAlignment="1">
      <alignment horizontal="left" vertical="center" wrapText="1"/>
    </xf>
    <xf numFmtId="2" fontId="4" fillId="0" borderId="0" xfId="0" applyNumberFormat="1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4" fontId="3" fillId="0" borderId="4" xfId="0" applyNumberFormat="1" applyFont="1" applyBorder="1" applyAlignment="1">
      <alignment horizontal="left" vertical="center" wrapText="1"/>
    </xf>
    <xf numFmtId="2" fontId="3" fillId="0" borderId="4" xfId="0" applyNumberFormat="1" applyFont="1" applyBorder="1" applyAlignment="1">
      <alignment horizontal="left" vertical="center" wrapText="1"/>
    </xf>
    <xf numFmtId="2" fontId="3" fillId="0" borderId="5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4" fontId="4" fillId="0" borderId="12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5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3" fontId="2" fillId="0" borderId="7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2" fillId="0" borderId="12" xfId="0" applyNumberFormat="1" applyFont="1" applyBorder="1" applyAlignment="1">
      <alignment horizontal="left" vertical="center" wrapText="1"/>
    </xf>
    <xf numFmtId="1" fontId="4" fillId="0" borderId="7" xfId="0" applyNumberFormat="1" applyFont="1" applyBorder="1" applyAlignment="1">
      <alignment horizontal="left" vertical="center" wrapText="1"/>
    </xf>
    <xf numFmtId="1" fontId="4" fillId="0" borderId="12" xfId="0" applyNumberFormat="1" applyFont="1" applyBorder="1" applyAlignment="1">
      <alignment horizontal="left" vertical="center" wrapText="1"/>
    </xf>
    <xf numFmtId="164" fontId="4" fillId="0" borderId="7" xfId="0" applyNumberFormat="1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164" fontId="4" fillId="0" borderId="12" xfId="0" applyNumberFormat="1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horizontal="left" vertical="center" wrapText="1"/>
    </xf>
    <xf numFmtId="164" fontId="4" fillId="0" borderId="8" xfId="0" applyNumberFormat="1" applyFont="1" applyBorder="1" applyAlignment="1">
      <alignment horizontal="left" vertical="center" wrapText="1"/>
    </xf>
    <xf numFmtId="164" fontId="4" fillId="0" borderId="13" xfId="0" applyNumberFormat="1" applyFont="1" applyBorder="1" applyAlignment="1">
      <alignment horizontal="left" vertical="center" wrapText="1"/>
    </xf>
    <xf numFmtId="164" fontId="4" fillId="0" borderId="10" xfId="0" applyNumberFormat="1" applyFont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4" fontId="4" fillId="0" borderId="8" xfId="0" applyNumberFormat="1" applyFont="1" applyBorder="1" applyAlignment="1">
      <alignment horizontal="left" vertical="center" wrapText="1"/>
    </xf>
    <xf numFmtId="4" fontId="4" fillId="0" borderId="10" xfId="0" applyNumberFormat="1" applyFont="1" applyBorder="1" applyAlignment="1">
      <alignment horizontal="left" vertical="center" wrapText="1"/>
    </xf>
    <xf numFmtId="4" fontId="4" fillId="0" borderId="13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4" fontId="4" fillId="0" borderId="18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4" fillId="0" borderId="20" xfId="0" applyNumberFormat="1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left" vertical="center" wrapText="1"/>
    </xf>
    <xf numFmtId="4" fontId="4" fillId="0" borderId="21" xfId="0" applyNumberFormat="1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2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</cellXfs>
  <cellStyles count="2">
    <cellStyle name="Normal" xfId="0" builtinId="0"/>
    <cellStyle name="Porcentagem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4F43B-5C2C-4CC0-8BAE-A8E91EA70D21}">
  <sheetPr>
    <pageSetUpPr fitToPage="1"/>
  </sheetPr>
  <dimension ref="A1:E237"/>
  <sheetViews>
    <sheetView showGridLines="0" tabSelected="1" zoomScaleNormal="100" zoomScaleSheetLayoutView="100" workbookViewId="0">
      <selection sqref="A1:E1"/>
    </sheetView>
  </sheetViews>
  <sheetFormatPr defaultRowHeight="11.25" x14ac:dyDescent="0.25"/>
  <cols>
    <col min="1" max="1" width="16.42578125" style="1" bestFit="1" customWidth="1"/>
    <col min="2" max="2" width="35.7109375" style="1" customWidth="1"/>
    <col min="3" max="3" width="20.7109375" style="2" customWidth="1"/>
    <col min="4" max="4" width="50.7109375" style="1" customWidth="1"/>
    <col min="5" max="5" width="20.7109375" style="3" customWidth="1"/>
    <col min="6" max="6" width="8.140625" style="1" customWidth="1"/>
    <col min="7" max="16384" width="9.140625" style="1"/>
  </cols>
  <sheetData>
    <row r="1" spans="1:5" ht="12" thickBot="1" x14ac:dyDescent="0.3">
      <c r="A1" s="45" t="s">
        <v>203</v>
      </c>
      <c r="B1" s="45"/>
      <c r="C1" s="45"/>
      <c r="D1" s="45"/>
      <c r="E1" s="45"/>
    </row>
    <row r="2" spans="1:5" ht="23.25" thickBot="1" x14ac:dyDescent="0.3">
      <c r="A2" s="7" t="s">
        <v>139</v>
      </c>
      <c r="B2" s="8" t="s">
        <v>77</v>
      </c>
      <c r="C2" s="9" t="s">
        <v>217</v>
      </c>
      <c r="D2" s="8" t="s">
        <v>140</v>
      </c>
      <c r="E2" s="11" t="s">
        <v>138</v>
      </c>
    </row>
    <row r="3" spans="1:5" x14ac:dyDescent="0.25">
      <c r="A3" s="46" t="s">
        <v>25</v>
      </c>
      <c r="B3" s="13" t="s">
        <v>19</v>
      </c>
      <c r="C3" s="14">
        <v>5.66</v>
      </c>
      <c r="D3" s="13" t="s">
        <v>212</v>
      </c>
      <c r="E3" s="49">
        <v>223.26</v>
      </c>
    </row>
    <row r="4" spans="1:5" x14ac:dyDescent="0.25">
      <c r="A4" s="47"/>
      <c r="B4" s="4" t="s">
        <v>21</v>
      </c>
      <c r="C4" s="5">
        <v>25.68</v>
      </c>
      <c r="D4" s="4" t="s">
        <v>212</v>
      </c>
      <c r="E4" s="50"/>
    </row>
    <row r="5" spans="1:5" x14ac:dyDescent="0.25">
      <c r="A5" s="47"/>
      <c r="B5" s="4" t="s">
        <v>13</v>
      </c>
      <c r="C5" s="5">
        <v>12.99</v>
      </c>
      <c r="D5" s="4" t="s">
        <v>212</v>
      </c>
      <c r="E5" s="50"/>
    </row>
    <row r="6" spans="1:5" x14ac:dyDescent="0.25">
      <c r="A6" s="47"/>
      <c r="B6" s="4" t="s">
        <v>18</v>
      </c>
      <c r="C6" s="5">
        <v>8.58</v>
      </c>
      <c r="D6" s="4" t="s">
        <v>212</v>
      </c>
      <c r="E6" s="50"/>
    </row>
    <row r="7" spans="1:5" x14ac:dyDescent="0.25">
      <c r="A7" s="47"/>
      <c r="B7" s="4" t="s">
        <v>22</v>
      </c>
      <c r="C7" s="5">
        <v>13.16</v>
      </c>
      <c r="D7" s="4" t="s">
        <v>212</v>
      </c>
      <c r="E7" s="50"/>
    </row>
    <row r="8" spans="1:5" x14ac:dyDescent="0.25">
      <c r="A8" s="47"/>
      <c r="B8" s="4" t="s">
        <v>24</v>
      </c>
      <c r="C8" s="5">
        <v>154.96</v>
      </c>
      <c r="D8" s="4" t="s">
        <v>216</v>
      </c>
      <c r="E8" s="50"/>
    </row>
    <row r="9" spans="1:5" x14ac:dyDescent="0.25">
      <c r="A9" s="47"/>
      <c r="B9" s="4" t="s">
        <v>16</v>
      </c>
      <c r="C9" s="5">
        <v>16.07</v>
      </c>
      <c r="D9" s="4" t="s">
        <v>212</v>
      </c>
      <c r="E9" s="50"/>
    </row>
    <row r="10" spans="1:5" x14ac:dyDescent="0.25">
      <c r="A10" s="47"/>
      <c r="B10" s="4" t="s">
        <v>15</v>
      </c>
      <c r="C10" s="5">
        <v>9.77</v>
      </c>
      <c r="D10" s="4" t="s">
        <v>212</v>
      </c>
      <c r="E10" s="50"/>
    </row>
    <row r="11" spans="1:5" x14ac:dyDescent="0.25">
      <c r="A11" s="47"/>
      <c r="B11" s="4" t="s">
        <v>15</v>
      </c>
      <c r="C11" s="5">
        <v>12.98</v>
      </c>
      <c r="D11" s="4" t="s">
        <v>212</v>
      </c>
      <c r="E11" s="50"/>
    </row>
    <row r="12" spans="1:5" x14ac:dyDescent="0.25">
      <c r="A12" s="47"/>
      <c r="B12" s="4" t="s">
        <v>20</v>
      </c>
      <c r="C12" s="5">
        <v>9.94</v>
      </c>
      <c r="D12" s="4" t="s">
        <v>212</v>
      </c>
      <c r="E12" s="50"/>
    </row>
    <row r="13" spans="1:5" ht="22.5" x14ac:dyDescent="0.25">
      <c r="A13" s="47"/>
      <c r="B13" s="4" t="s">
        <v>23</v>
      </c>
      <c r="C13" s="5">
        <v>33.96</v>
      </c>
      <c r="D13" s="4" t="s">
        <v>214</v>
      </c>
      <c r="E13" s="50"/>
    </row>
    <row r="14" spans="1:5" ht="22.5" x14ac:dyDescent="0.25">
      <c r="A14" s="47"/>
      <c r="B14" s="4" t="s">
        <v>14</v>
      </c>
      <c r="C14" s="5">
        <v>34.5</v>
      </c>
      <c r="D14" s="4" t="s">
        <v>214</v>
      </c>
      <c r="E14" s="50"/>
    </row>
    <row r="15" spans="1:5" x14ac:dyDescent="0.25">
      <c r="A15" s="47"/>
      <c r="B15" s="4" t="s">
        <v>17</v>
      </c>
      <c r="C15" s="5">
        <v>5.54</v>
      </c>
      <c r="D15" s="4" t="s">
        <v>212</v>
      </c>
      <c r="E15" s="50"/>
    </row>
    <row r="16" spans="1:5" ht="12" thickBot="1" x14ac:dyDescent="0.3">
      <c r="A16" s="48"/>
      <c r="B16" s="17" t="s">
        <v>17</v>
      </c>
      <c r="C16" s="18">
        <v>6.13</v>
      </c>
      <c r="D16" s="17" t="s">
        <v>212</v>
      </c>
      <c r="E16" s="51"/>
    </row>
    <row r="17" spans="1:5" x14ac:dyDescent="0.25">
      <c r="A17" s="46" t="s">
        <v>26</v>
      </c>
      <c r="B17" s="13" t="s">
        <v>44</v>
      </c>
      <c r="C17" s="14">
        <v>1.63</v>
      </c>
      <c r="D17" s="13" t="s">
        <v>213</v>
      </c>
      <c r="E17" s="49">
        <v>204.37</v>
      </c>
    </row>
    <row r="18" spans="1:5" x14ac:dyDescent="0.25">
      <c r="A18" s="47"/>
      <c r="B18" s="4" t="s">
        <v>43</v>
      </c>
      <c r="C18" s="5">
        <v>1.63</v>
      </c>
      <c r="D18" s="4" t="s">
        <v>213</v>
      </c>
      <c r="E18" s="50"/>
    </row>
    <row r="19" spans="1:5" x14ac:dyDescent="0.25">
      <c r="A19" s="47"/>
      <c r="B19" s="4" t="s">
        <v>19</v>
      </c>
      <c r="C19" s="5">
        <v>10.38</v>
      </c>
      <c r="D19" s="4" t="s">
        <v>210</v>
      </c>
      <c r="E19" s="50"/>
    </row>
    <row r="20" spans="1:5" x14ac:dyDescent="0.25">
      <c r="A20" s="47"/>
      <c r="B20" s="4" t="s">
        <v>19</v>
      </c>
      <c r="C20" s="5">
        <v>9.4</v>
      </c>
      <c r="D20" s="4" t="s">
        <v>210</v>
      </c>
      <c r="E20" s="50"/>
    </row>
    <row r="21" spans="1:5" x14ac:dyDescent="0.25">
      <c r="A21" s="47"/>
      <c r="B21" s="4" t="s">
        <v>19</v>
      </c>
      <c r="C21" s="5">
        <v>11.45</v>
      </c>
      <c r="D21" s="4" t="s">
        <v>210</v>
      </c>
      <c r="E21" s="50"/>
    </row>
    <row r="22" spans="1:5" x14ac:dyDescent="0.25">
      <c r="A22" s="47"/>
      <c r="B22" s="4" t="s">
        <v>46</v>
      </c>
      <c r="C22" s="5">
        <v>23.03</v>
      </c>
      <c r="D22" s="4" t="s">
        <v>210</v>
      </c>
      <c r="E22" s="50"/>
    </row>
    <row r="23" spans="1:5" x14ac:dyDescent="0.25">
      <c r="A23" s="47"/>
      <c r="B23" s="4" t="s">
        <v>42</v>
      </c>
      <c r="C23" s="5">
        <v>8.42</v>
      </c>
      <c r="D23" s="4" t="s">
        <v>210</v>
      </c>
      <c r="E23" s="50"/>
    </row>
    <row r="24" spans="1:5" x14ac:dyDescent="0.25">
      <c r="A24" s="47"/>
      <c r="B24" s="4" t="s">
        <v>47</v>
      </c>
      <c r="C24" s="5">
        <v>13.6</v>
      </c>
      <c r="D24" s="4" t="s">
        <v>210</v>
      </c>
      <c r="E24" s="50"/>
    </row>
    <row r="25" spans="1:5" x14ac:dyDescent="0.25">
      <c r="A25" s="47"/>
      <c r="B25" s="4" t="s">
        <v>41</v>
      </c>
      <c r="C25" s="5">
        <v>12.19</v>
      </c>
      <c r="D25" s="4" t="s">
        <v>210</v>
      </c>
      <c r="E25" s="50"/>
    </row>
    <row r="26" spans="1:5" x14ac:dyDescent="0.25">
      <c r="A26" s="47"/>
      <c r="B26" s="4" t="s">
        <v>51</v>
      </c>
      <c r="C26" s="5">
        <v>1.56</v>
      </c>
      <c r="D26" s="4" t="s">
        <v>210</v>
      </c>
      <c r="E26" s="50"/>
    </row>
    <row r="27" spans="1:5" x14ac:dyDescent="0.25">
      <c r="A27" s="47"/>
      <c r="B27" s="4" t="s">
        <v>39</v>
      </c>
      <c r="C27" s="5">
        <v>15.5</v>
      </c>
      <c r="D27" s="4" t="s">
        <v>210</v>
      </c>
      <c r="E27" s="50"/>
    </row>
    <row r="28" spans="1:5" x14ac:dyDescent="0.25">
      <c r="A28" s="47"/>
      <c r="B28" s="4" t="s">
        <v>48</v>
      </c>
      <c r="C28" s="5">
        <v>16.53</v>
      </c>
      <c r="D28" s="4" t="s">
        <v>210</v>
      </c>
      <c r="E28" s="50"/>
    </row>
    <row r="29" spans="1:5" x14ac:dyDescent="0.25">
      <c r="A29" s="47"/>
      <c r="B29" s="4" t="s">
        <v>50</v>
      </c>
      <c r="C29" s="5">
        <v>22.7</v>
      </c>
      <c r="D29" s="4" t="s">
        <v>210</v>
      </c>
      <c r="E29" s="50"/>
    </row>
    <row r="30" spans="1:5" x14ac:dyDescent="0.25">
      <c r="A30" s="47"/>
      <c r="B30" s="4" t="s">
        <v>40</v>
      </c>
      <c r="C30" s="5">
        <v>12.42</v>
      </c>
      <c r="D30" s="4" t="s">
        <v>210</v>
      </c>
      <c r="E30" s="50"/>
    </row>
    <row r="31" spans="1:5" x14ac:dyDescent="0.25">
      <c r="A31" s="47"/>
      <c r="B31" s="4" t="s">
        <v>45</v>
      </c>
      <c r="C31" s="5">
        <v>5.1100000000000003</v>
      </c>
      <c r="D31" s="4" t="s">
        <v>210</v>
      </c>
      <c r="E31" s="50"/>
    </row>
    <row r="32" spans="1:5" ht="12" thickBot="1" x14ac:dyDescent="0.3">
      <c r="A32" s="48"/>
      <c r="B32" s="17" t="s">
        <v>49</v>
      </c>
      <c r="C32" s="18">
        <v>13.56</v>
      </c>
      <c r="D32" s="17" t="s">
        <v>210</v>
      </c>
      <c r="E32" s="51"/>
    </row>
    <row r="33" spans="1:5" x14ac:dyDescent="0.25">
      <c r="A33" s="46" t="s">
        <v>27</v>
      </c>
      <c r="B33" s="13" t="s">
        <v>58</v>
      </c>
      <c r="C33" s="14">
        <v>7.8</v>
      </c>
      <c r="D33" s="13" t="s">
        <v>211</v>
      </c>
      <c r="E33" s="49">
        <v>370.84</v>
      </c>
    </row>
    <row r="34" spans="1:5" x14ac:dyDescent="0.25">
      <c r="A34" s="47"/>
      <c r="B34" s="4" t="s">
        <v>61</v>
      </c>
      <c r="C34" s="5">
        <v>14.2</v>
      </c>
      <c r="D34" s="4" t="s">
        <v>211</v>
      </c>
      <c r="E34" s="50"/>
    </row>
    <row r="35" spans="1:5" x14ac:dyDescent="0.25">
      <c r="A35" s="47"/>
      <c r="B35" s="4" t="s">
        <v>62</v>
      </c>
      <c r="C35" s="5">
        <v>7.09</v>
      </c>
      <c r="D35" s="4" t="s">
        <v>211</v>
      </c>
      <c r="E35" s="50"/>
    </row>
    <row r="36" spans="1:5" x14ac:dyDescent="0.25">
      <c r="A36" s="47"/>
      <c r="B36" s="4" t="s">
        <v>53</v>
      </c>
      <c r="C36" s="5">
        <v>9.51</v>
      </c>
      <c r="D36" s="4" t="s">
        <v>211</v>
      </c>
      <c r="E36" s="50"/>
    </row>
    <row r="37" spans="1:5" x14ac:dyDescent="0.25">
      <c r="A37" s="47"/>
      <c r="B37" s="4" t="s">
        <v>63</v>
      </c>
      <c r="C37" s="5">
        <v>17.93</v>
      </c>
      <c r="D37" s="4" t="s">
        <v>211</v>
      </c>
      <c r="E37" s="50"/>
    </row>
    <row r="38" spans="1:5" x14ac:dyDescent="0.25">
      <c r="A38" s="47"/>
      <c r="B38" s="4" t="s">
        <v>55</v>
      </c>
      <c r="C38" s="5">
        <v>14.04</v>
      </c>
      <c r="D38" s="4" t="s">
        <v>211</v>
      </c>
      <c r="E38" s="50"/>
    </row>
    <row r="39" spans="1:5" x14ac:dyDescent="0.25">
      <c r="A39" s="47"/>
      <c r="B39" s="4" t="s">
        <v>60</v>
      </c>
      <c r="C39" s="5">
        <v>12.28</v>
      </c>
      <c r="D39" s="4" t="s">
        <v>211</v>
      </c>
      <c r="E39" s="50"/>
    </row>
    <row r="40" spans="1:5" x14ac:dyDescent="0.25">
      <c r="A40" s="47"/>
      <c r="B40" s="4" t="s">
        <v>57</v>
      </c>
      <c r="C40" s="5">
        <v>12.75</v>
      </c>
      <c r="D40" s="4" t="s">
        <v>211</v>
      </c>
      <c r="E40" s="50"/>
    </row>
    <row r="41" spans="1:5" x14ac:dyDescent="0.25">
      <c r="A41" s="47"/>
      <c r="B41" s="4" t="s">
        <v>59</v>
      </c>
      <c r="C41" s="5">
        <v>7.8</v>
      </c>
      <c r="D41" s="4" t="s">
        <v>211</v>
      </c>
      <c r="E41" s="50"/>
    </row>
    <row r="42" spans="1:5" x14ac:dyDescent="0.25">
      <c r="A42" s="47"/>
      <c r="B42" s="4" t="s">
        <v>159</v>
      </c>
      <c r="C42" s="5">
        <v>12.67</v>
      </c>
      <c r="D42" s="4" t="s">
        <v>211</v>
      </c>
      <c r="E42" s="50"/>
    </row>
    <row r="43" spans="1:5" x14ac:dyDescent="0.25">
      <c r="A43" s="47"/>
      <c r="B43" s="4" t="s">
        <v>160</v>
      </c>
      <c r="C43" s="5">
        <v>4.32</v>
      </c>
      <c r="D43" s="4" t="s">
        <v>211</v>
      </c>
      <c r="E43" s="50"/>
    </row>
    <row r="44" spans="1:5" x14ac:dyDescent="0.25">
      <c r="A44" s="47"/>
      <c r="B44" s="4" t="s">
        <v>161</v>
      </c>
      <c r="C44" s="5">
        <v>50.91</v>
      </c>
      <c r="D44" s="4" t="s">
        <v>211</v>
      </c>
      <c r="E44" s="50"/>
    </row>
    <row r="45" spans="1:5" x14ac:dyDescent="0.25">
      <c r="A45" s="47"/>
      <c r="B45" s="4" t="s">
        <v>162</v>
      </c>
      <c r="C45" s="5">
        <v>9.23</v>
      </c>
      <c r="D45" s="4" t="s">
        <v>211</v>
      </c>
      <c r="E45" s="50"/>
    </row>
    <row r="46" spans="1:5" x14ac:dyDescent="0.25">
      <c r="A46" s="47"/>
      <c r="B46" s="4" t="s">
        <v>163</v>
      </c>
      <c r="C46" s="5">
        <v>6.86</v>
      </c>
      <c r="D46" s="4" t="s">
        <v>211</v>
      </c>
      <c r="E46" s="50"/>
    </row>
    <row r="47" spans="1:5" x14ac:dyDescent="0.25">
      <c r="A47" s="47"/>
      <c r="B47" s="4" t="s">
        <v>164</v>
      </c>
      <c r="C47" s="5">
        <v>19.149999999999999</v>
      </c>
      <c r="D47" s="4" t="s">
        <v>211</v>
      </c>
      <c r="E47" s="50"/>
    </row>
    <row r="48" spans="1:5" x14ac:dyDescent="0.25">
      <c r="A48" s="47"/>
      <c r="B48" s="4" t="s">
        <v>165</v>
      </c>
      <c r="C48" s="5">
        <v>16.329999999999998</v>
      </c>
      <c r="D48" s="4" t="s">
        <v>211</v>
      </c>
      <c r="E48" s="50"/>
    </row>
    <row r="49" spans="1:5" x14ac:dyDescent="0.25">
      <c r="A49" s="47"/>
      <c r="B49" s="4" t="s">
        <v>166</v>
      </c>
      <c r="C49" s="5">
        <v>14.61</v>
      </c>
      <c r="D49" s="4" t="s">
        <v>211</v>
      </c>
      <c r="E49" s="50"/>
    </row>
    <row r="50" spans="1:5" x14ac:dyDescent="0.25">
      <c r="A50" s="47"/>
      <c r="B50" s="4" t="s">
        <v>54</v>
      </c>
      <c r="C50" s="5">
        <v>18.82</v>
      </c>
      <c r="D50" s="4" t="s">
        <v>211</v>
      </c>
      <c r="E50" s="50"/>
    </row>
    <row r="51" spans="1:5" x14ac:dyDescent="0.25">
      <c r="A51" s="47"/>
      <c r="B51" s="4" t="s">
        <v>56</v>
      </c>
      <c r="C51" s="5">
        <v>6.55</v>
      </c>
      <c r="D51" s="4" t="s">
        <v>211</v>
      </c>
      <c r="E51" s="50"/>
    </row>
    <row r="52" spans="1:5" ht="22.5" x14ac:dyDescent="0.25">
      <c r="A52" s="47"/>
      <c r="B52" s="4" t="s">
        <v>23</v>
      </c>
      <c r="C52" s="5">
        <v>52.82</v>
      </c>
      <c r="D52" s="4" t="s">
        <v>214</v>
      </c>
      <c r="E52" s="50"/>
    </row>
    <row r="53" spans="1:5" x14ac:dyDescent="0.25">
      <c r="A53" s="47"/>
      <c r="B53" s="4" t="s">
        <v>157</v>
      </c>
      <c r="C53" s="5">
        <v>9.5</v>
      </c>
      <c r="D53" s="4" t="s">
        <v>213</v>
      </c>
      <c r="E53" s="50"/>
    </row>
    <row r="54" spans="1:5" ht="12" thickBot="1" x14ac:dyDescent="0.3">
      <c r="A54" s="48"/>
      <c r="B54" s="17" t="s">
        <v>158</v>
      </c>
      <c r="C54" s="18">
        <v>6.3</v>
      </c>
      <c r="D54" s="17" t="s">
        <v>213</v>
      </c>
      <c r="E54" s="51"/>
    </row>
    <row r="55" spans="1:5" x14ac:dyDescent="0.25">
      <c r="A55" s="46" t="s">
        <v>28</v>
      </c>
      <c r="B55" s="13" t="s">
        <v>67</v>
      </c>
      <c r="C55" s="14">
        <v>9.1199999999999992</v>
      </c>
      <c r="D55" s="13" t="s">
        <v>210</v>
      </c>
      <c r="E55" s="49">
        <v>105.83</v>
      </c>
    </row>
    <row r="56" spans="1:5" x14ac:dyDescent="0.25">
      <c r="A56" s="47"/>
      <c r="B56" s="4" t="s">
        <v>69</v>
      </c>
      <c r="C56" s="5">
        <v>6.84</v>
      </c>
      <c r="D56" s="4" t="s">
        <v>210</v>
      </c>
      <c r="E56" s="50"/>
    </row>
    <row r="57" spans="1:5" x14ac:dyDescent="0.25">
      <c r="A57" s="47"/>
      <c r="B57" s="4" t="s">
        <v>19</v>
      </c>
      <c r="C57" s="5">
        <v>18.38</v>
      </c>
      <c r="D57" s="4" t="s">
        <v>210</v>
      </c>
      <c r="E57" s="50"/>
    </row>
    <row r="58" spans="1:5" x14ac:dyDescent="0.25">
      <c r="A58" s="47"/>
      <c r="B58" s="4" t="s">
        <v>64</v>
      </c>
      <c r="C58" s="5">
        <v>12.08</v>
      </c>
      <c r="D58" s="4" t="s">
        <v>210</v>
      </c>
      <c r="E58" s="50"/>
    </row>
    <row r="59" spans="1:5" x14ac:dyDescent="0.25">
      <c r="A59" s="47"/>
      <c r="B59" s="4" t="s">
        <v>66</v>
      </c>
      <c r="C59" s="5">
        <v>10.59</v>
      </c>
      <c r="D59" s="4" t="s">
        <v>210</v>
      </c>
      <c r="E59" s="50"/>
    </row>
    <row r="60" spans="1:5" x14ac:dyDescent="0.25">
      <c r="A60" s="47"/>
      <c r="B60" s="4" t="s">
        <v>68</v>
      </c>
      <c r="C60" s="5">
        <v>13.52</v>
      </c>
      <c r="D60" s="4" t="s">
        <v>210</v>
      </c>
      <c r="E60" s="50"/>
    </row>
    <row r="61" spans="1:5" x14ac:dyDescent="0.25">
      <c r="A61" s="47"/>
      <c r="B61" s="4" t="s">
        <v>65</v>
      </c>
      <c r="C61" s="5">
        <v>10.26</v>
      </c>
      <c r="D61" s="4" t="s">
        <v>210</v>
      </c>
      <c r="E61" s="50"/>
    </row>
    <row r="62" spans="1:5" x14ac:dyDescent="0.25">
      <c r="A62" s="47"/>
      <c r="B62" s="4" t="s">
        <v>17</v>
      </c>
      <c r="C62" s="5">
        <v>4.8899999999999997</v>
      </c>
      <c r="D62" s="4" t="s">
        <v>213</v>
      </c>
      <c r="E62" s="50"/>
    </row>
    <row r="63" spans="1:5" ht="12" thickBot="1" x14ac:dyDescent="0.3">
      <c r="A63" s="48"/>
      <c r="B63" s="17" t="s">
        <v>17</v>
      </c>
      <c r="C63" s="18">
        <v>4.8899999999999997</v>
      </c>
      <c r="D63" s="17" t="s">
        <v>213</v>
      </c>
      <c r="E63" s="51"/>
    </row>
    <row r="64" spans="1:5" x14ac:dyDescent="0.25">
      <c r="A64" s="46" t="s">
        <v>29</v>
      </c>
      <c r="B64" s="13" t="s">
        <v>58</v>
      </c>
      <c r="C64" s="14">
        <v>66.900000000000006</v>
      </c>
      <c r="D64" s="13" t="s">
        <v>212</v>
      </c>
      <c r="E64" s="49">
        <f>20.05*10.01</f>
        <v>200.70050000000001</v>
      </c>
    </row>
    <row r="65" spans="1:5" x14ac:dyDescent="0.25">
      <c r="A65" s="47"/>
      <c r="B65" s="4" t="s">
        <v>70</v>
      </c>
      <c r="C65" s="5">
        <v>14.29</v>
      </c>
      <c r="D65" s="4" t="s">
        <v>212</v>
      </c>
      <c r="E65" s="50"/>
    </row>
    <row r="66" spans="1:5" x14ac:dyDescent="0.25">
      <c r="A66" s="47"/>
      <c r="B66" s="4" t="s">
        <v>70</v>
      </c>
      <c r="C66" s="5">
        <v>4.68</v>
      </c>
      <c r="D66" s="4" t="s">
        <v>212</v>
      </c>
      <c r="E66" s="50"/>
    </row>
    <row r="67" spans="1:5" x14ac:dyDescent="0.25">
      <c r="A67" s="47"/>
      <c r="B67" s="4" t="s">
        <v>160</v>
      </c>
      <c r="C67" s="5">
        <v>4.18</v>
      </c>
      <c r="D67" s="4" t="s">
        <v>212</v>
      </c>
      <c r="E67" s="50"/>
    </row>
    <row r="68" spans="1:5" x14ac:dyDescent="0.25">
      <c r="A68" s="47"/>
      <c r="B68" s="4" t="s">
        <v>161</v>
      </c>
      <c r="C68" s="5">
        <v>11.4</v>
      </c>
      <c r="D68" s="4" t="s">
        <v>212</v>
      </c>
      <c r="E68" s="50"/>
    </row>
    <row r="69" spans="1:5" x14ac:dyDescent="0.25">
      <c r="A69" s="47"/>
      <c r="B69" s="4" t="s">
        <v>162</v>
      </c>
      <c r="C69" s="5">
        <v>10.53</v>
      </c>
      <c r="D69" s="4" t="s">
        <v>212</v>
      </c>
      <c r="E69" s="50"/>
    </row>
    <row r="70" spans="1:5" x14ac:dyDescent="0.25">
      <c r="A70" s="47"/>
      <c r="B70" s="4" t="s">
        <v>163</v>
      </c>
      <c r="C70" s="5">
        <v>17.02</v>
      </c>
      <c r="D70" s="4" t="s">
        <v>212</v>
      </c>
      <c r="E70" s="50"/>
    </row>
    <row r="71" spans="1:5" x14ac:dyDescent="0.25">
      <c r="A71" s="47"/>
      <c r="B71" s="4" t="s">
        <v>164</v>
      </c>
      <c r="C71" s="5">
        <v>15.99</v>
      </c>
      <c r="D71" s="4" t="s">
        <v>212</v>
      </c>
      <c r="E71" s="50"/>
    </row>
    <row r="72" spans="1:5" x14ac:dyDescent="0.25">
      <c r="A72" s="47"/>
      <c r="B72" s="4" t="s">
        <v>165</v>
      </c>
      <c r="C72" s="5">
        <v>11.2</v>
      </c>
      <c r="D72" s="4" t="s">
        <v>212</v>
      </c>
      <c r="E72" s="50"/>
    </row>
    <row r="73" spans="1:5" x14ac:dyDescent="0.25">
      <c r="A73" s="47"/>
      <c r="B73" s="4" t="s">
        <v>166</v>
      </c>
      <c r="C73" s="5">
        <v>15.64</v>
      </c>
      <c r="D73" s="4" t="s">
        <v>212</v>
      </c>
      <c r="E73" s="50"/>
    </row>
    <row r="74" spans="1:5" ht="12" thickBot="1" x14ac:dyDescent="0.3">
      <c r="A74" s="48"/>
      <c r="B74" s="17" t="s">
        <v>199</v>
      </c>
      <c r="C74" s="18">
        <v>11</v>
      </c>
      <c r="D74" s="17" t="s">
        <v>212</v>
      </c>
      <c r="E74" s="51"/>
    </row>
    <row r="75" spans="1:5" x14ac:dyDescent="0.25">
      <c r="A75" s="46" t="s">
        <v>30</v>
      </c>
      <c r="B75" s="13" t="s">
        <v>71</v>
      </c>
      <c r="C75" s="14">
        <v>3.71</v>
      </c>
      <c r="D75" s="13" t="s">
        <v>212</v>
      </c>
      <c r="E75" s="49">
        <v>65.13</v>
      </c>
    </row>
    <row r="76" spans="1:5" x14ac:dyDescent="0.25">
      <c r="A76" s="47"/>
      <c r="B76" s="4" t="s">
        <v>71</v>
      </c>
      <c r="C76" s="5">
        <v>4.9800000000000004</v>
      </c>
      <c r="D76" s="4" t="s">
        <v>212</v>
      </c>
      <c r="E76" s="50"/>
    </row>
    <row r="77" spans="1:5" x14ac:dyDescent="0.25">
      <c r="A77" s="47"/>
      <c r="B77" s="4" t="s">
        <v>70</v>
      </c>
      <c r="C77" s="5">
        <v>4.51</v>
      </c>
      <c r="D77" s="4" t="s">
        <v>212</v>
      </c>
      <c r="E77" s="50"/>
    </row>
    <row r="78" spans="1:5" x14ac:dyDescent="0.25">
      <c r="A78" s="47"/>
      <c r="B78" s="4" t="s">
        <v>160</v>
      </c>
      <c r="C78" s="5">
        <v>9.77</v>
      </c>
      <c r="D78" s="4" t="s">
        <v>212</v>
      </c>
      <c r="E78" s="50"/>
    </row>
    <row r="79" spans="1:5" x14ac:dyDescent="0.25">
      <c r="A79" s="47"/>
      <c r="B79" s="4" t="s">
        <v>161</v>
      </c>
      <c r="C79" s="5">
        <v>8.57</v>
      </c>
      <c r="D79" s="4" t="s">
        <v>212</v>
      </c>
      <c r="E79" s="50"/>
    </row>
    <row r="80" spans="1:5" x14ac:dyDescent="0.25">
      <c r="A80" s="47"/>
      <c r="B80" s="4" t="s">
        <v>162</v>
      </c>
      <c r="C80" s="5">
        <v>13.72</v>
      </c>
      <c r="D80" s="4" t="s">
        <v>212</v>
      </c>
      <c r="E80" s="50"/>
    </row>
    <row r="81" spans="1:5" ht="23.25" thickBot="1" x14ac:dyDescent="0.3">
      <c r="A81" s="48"/>
      <c r="B81" s="17" t="s">
        <v>23</v>
      </c>
      <c r="C81" s="18">
        <v>35.79</v>
      </c>
      <c r="D81" s="17" t="s">
        <v>214</v>
      </c>
      <c r="E81" s="51"/>
    </row>
    <row r="82" spans="1:5" x14ac:dyDescent="0.25">
      <c r="A82" s="46" t="s">
        <v>31</v>
      </c>
      <c r="B82" s="13" t="s">
        <v>72</v>
      </c>
      <c r="C82" s="14">
        <v>9.92</v>
      </c>
      <c r="D82" s="13" t="s">
        <v>212</v>
      </c>
      <c r="E82" s="49">
        <v>79.06</v>
      </c>
    </row>
    <row r="83" spans="1:5" x14ac:dyDescent="0.25">
      <c r="A83" s="47"/>
      <c r="B83" s="4" t="s">
        <v>73</v>
      </c>
      <c r="C83" s="5">
        <v>10.39</v>
      </c>
      <c r="D83" s="4" t="s">
        <v>212</v>
      </c>
      <c r="E83" s="50"/>
    </row>
    <row r="84" spans="1:5" x14ac:dyDescent="0.25">
      <c r="A84" s="47"/>
      <c r="B84" s="4" t="s">
        <v>74</v>
      </c>
      <c r="C84" s="5">
        <v>9.76</v>
      </c>
      <c r="D84" s="4" t="s">
        <v>212</v>
      </c>
      <c r="E84" s="50"/>
    </row>
    <row r="85" spans="1:5" x14ac:dyDescent="0.25">
      <c r="A85" s="47"/>
      <c r="B85" s="4" t="s">
        <v>70</v>
      </c>
      <c r="C85" s="5">
        <v>2.4</v>
      </c>
      <c r="D85" s="4" t="s">
        <v>212</v>
      </c>
      <c r="E85" s="50"/>
    </row>
    <row r="86" spans="1:5" x14ac:dyDescent="0.25">
      <c r="A86" s="47"/>
      <c r="B86" s="4" t="s">
        <v>13</v>
      </c>
      <c r="C86" s="5">
        <v>9.92</v>
      </c>
      <c r="D86" s="4" t="s">
        <v>212</v>
      </c>
      <c r="E86" s="50"/>
    </row>
    <row r="87" spans="1:5" x14ac:dyDescent="0.25">
      <c r="A87" s="47"/>
      <c r="B87" s="4" t="s">
        <v>75</v>
      </c>
      <c r="C87" s="5">
        <v>6.94</v>
      </c>
      <c r="D87" s="4" t="s">
        <v>212</v>
      </c>
      <c r="E87" s="50"/>
    </row>
    <row r="88" spans="1:5" x14ac:dyDescent="0.25">
      <c r="A88" s="47"/>
      <c r="B88" s="4" t="s">
        <v>76</v>
      </c>
      <c r="C88" s="5">
        <v>11.08</v>
      </c>
      <c r="D88" s="4" t="s">
        <v>212</v>
      </c>
      <c r="E88" s="50"/>
    </row>
    <row r="89" spans="1:5" ht="22.5" x14ac:dyDescent="0.25">
      <c r="A89" s="47"/>
      <c r="B89" s="4" t="s">
        <v>23</v>
      </c>
      <c r="C89" s="5">
        <v>5.04</v>
      </c>
      <c r="D89" s="4" t="s">
        <v>214</v>
      </c>
      <c r="E89" s="50"/>
    </row>
    <row r="90" spans="1:5" ht="12" thickBot="1" x14ac:dyDescent="0.3">
      <c r="A90" s="48"/>
      <c r="B90" s="17" t="s">
        <v>17</v>
      </c>
      <c r="C90" s="18">
        <v>3.7</v>
      </c>
      <c r="D90" s="17" t="s">
        <v>212</v>
      </c>
      <c r="E90" s="51"/>
    </row>
    <row r="91" spans="1:5" x14ac:dyDescent="0.25">
      <c r="A91" s="46" t="s">
        <v>32</v>
      </c>
      <c r="B91" s="13" t="s">
        <v>71</v>
      </c>
      <c r="C91" s="14">
        <v>3.88</v>
      </c>
      <c r="D91" s="13" t="s">
        <v>212</v>
      </c>
      <c r="E91" s="49">
        <v>107.56</v>
      </c>
    </row>
    <row r="92" spans="1:5" x14ac:dyDescent="0.25">
      <c r="A92" s="47"/>
      <c r="B92" s="4" t="s">
        <v>78</v>
      </c>
      <c r="C92" s="5">
        <v>2.25</v>
      </c>
      <c r="D92" s="4" t="s">
        <v>212</v>
      </c>
      <c r="E92" s="50"/>
    </row>
    <row r="93" spans="1:5" x14ac:dyDescent="0.25">
      <c r="A93" s="47"/>
      <c r="B93" s="4" t="s">
        <v>13</v>
      </c>
      <c r="C93" s="5">
        <v>14.47</v>
      </c>
      <c r="D93" s="4" t="s">
        <v>212</v>
      </c>
      <c r="E93" s="50"/>
    </row>
    <row r="94" spans="1:5" x14ac:dyDescent="0.25">
      <c r="A94" s="47"/>
      <c r="B94" s="4" t="s">
        <v>160</v>
      </c>
      <c r="C94" s="5">
        <v>27.48</v>
      </c>
      <c r="D94" s="4" t="s">
        <v>212</v>
      </c>
      <c r="E94" s="50"/>
    </row>
    <row r="95" spans="1:5" x14ac:dyDescent="0.25">
      <c r="A95" s="47"/>
      <c r="B95" s="4" t="s">
        <v>161</v>
      </c>
      <c r="C95" s="5">
        <v>9.5500000000000007</v>
      </c>
      <c r="D95" s="4" t="s">
        <v>212</v>
      </c>
      <c r="E95" s="50"/>
    </row>
    <row r="96" spans="1:5" x14ac:dyDescent="0.25">
      <c r="A96" s="47"/>
      <c r="B96" s="4" t="s">
        <v>162</v>
      </c>
      <c r="C96" s="5">
        <v>11.68</v>
      </c>
      <c r="D96" s="4" t="s">
        <v>212</v>
      </c>
      <c r="E96" s="50"/>
    </row>
    <row r="97" spans="1:5" x14ac:dyDescent="0.25">
      <c r="A97" s="47"/>
      <c r="B97" s="4" t="s">
        <v>163</v>
      </c>
      <c r="C97" s="5">
        <v>12.39</v>
      </c>
      <c r="D97" s="4" t="s">
        <v>212</v>
      </c>
      <c r="E97" s="50"/>
    </row>
    <row r="98" spans="1:5" x14ac:dyDescent="0.25">
      <c r="A98" s="47"/>
      <c r="B98" s="4" t="s">
        <v>164</v>
      </c>
      <c r="C98" s="5">
        <v>9</v>
      </c>
      <c r="D98" s="4" t="s">
        <v>212</v>
      </c>
      <c r="E98" s="50"/>
    </row>
    <row r="99" spans="1:5" ht="23.25" thickBot="1" x14ac:dyDescent="0.3">
      <c r="A99" s="48"/>
      <c r="B99" s="17" t="s">
        <v>23</v>
      </c>
      <c r="C99" s="18">
        <v>5.53</v>
      </c>
      <c r="D99" s="17" t="s">
        <v>214</v>
      </c>
      <c r="E99" s="51"/>
    </row>
    <row r="100" spans="1:5" x14ac:dyDescent="0.25">
      <c r="A100" s="46" t="s">
        <v>33</v>
      </c>
      <c r="B100" s="13" t="s">
        <v>71</v>
      </c>
      <c r="C100" s="14">
        <v>2.0099999999999998</v>
      </c>
      <c r="D100" s="13" t="s">
        <v>212</v>
      </c>
      <c r="E100" s="49">
        <v>247.92</v>
      </c>
    </row>
    <row r="101" spans="1:5" x14ac:dyDescent="0.25">
      <c r="A101" s="47"/>
      <c r="B101" s="4" t="s">
        <v>71</v>
      </c>
      <c r="C101" s="5">
        <v>4.2</v>
      </c>
      <c r="D101" s="4" t="s">
        <v>213</v>
      </c>
      <c r="E101" s="50"/>
    </row>
    <row r="102" spans="1:5" x14ac:dyDescent="0.25">
      <c r="A102" s="47"/>
      <c r="B102" s="4" t="s">
        <v>71</v>
      </c>
      <c r="C102" s="5">
        <v>5.27</v>
      </c>
      <c r="D102" s="4" t="s">
        <v>213</v>
      </c>
      <c r="E102" s="50"/>
    </row>
    <row r="103" spans="1:5" x14ac:dyDescent="0.25">
      <c r="A103" s="47"/>
      <c r="B103" s="4" t="s">
        <v>167</v>
      </c>
      <c r="C103" s="5">
        <v>3.6</v>
      </c>
      <c r="D103" s="4" t="s">
        <v>210</v>
      </c>
      <c r="E103" s="50"/>
    </row>
    <row r="104" spans="1:5" ht="22.5" x14ac:dyDescent="0.25">
      <c r="A104" s="47"/>
      <c r="B104" s="4" t="s">
        <v>81</v>
      </c>
      <c r="C104" s="5">
        <v>46.75</v>
      </c>
      <c r="D104" s="4" t="s">
        <v>214</v>
      </c>
      <c r="E104" s="50"/>
    </row>
    <row r="105" spans="1:5" x14ac:dyDescent="0.25">
      <c r="A105" s="47"/>
      <c r="B105" s="4" t="s">
        <v>160</v>
      </c>
      <c r="C105" s="5">
        <v>10.45</v>
      </c>
      <c r="D105" s="4" t="s">
        <v>212</v>
      </c>
      <c r="E105" s="50"/>
    </row>
    <row r="106" spans="1:5" x14ac:dyDescent="0.25">
      <c r="A106" s="47"/>
      <c r="B106" s="4" t="s">
        <v>161</v>
      </c>
      <c r="C106" s="5">
        <v>9.86</v>
      </c>
      <c r="D106" s="4" t="s">
        <v>212</v>
      </c>
      <c r="E106" s="50"/>
    </row>
    <row r="107" spans="1:5" x14ac:dyDescent="0.25">
      <c r="A107" s="47"/>
      <c r="B107" s="4" t="s">
        <v>79</v>
      </c>
      <c r="C107" s="5">
        <v>6.51</v>
      </c>
      <c r="D107" s="4" t="s">
        <v>210</v>
      </c>
      <c r="E107" s="50"/>
    </row>
    <row r="108" spans="1:5" x14ac:dyDescent="0.25">
      <c r="A108" s="47"/>
      <c r="B108" s="4" t="s">
        <v>80</v>
      </c>
      <c r="C108" s="5">
        <v>40.020000000000003</v>
      </c>
      <c r="D108" s="4" t="s">
        <v>210</v>
      </c>
      <c r="E108" s="50"/>
    </row>
    <row r="109" spans="1:5" x14ac:dyDescent="0.25">
      <c r="A109" s="47"/>
      <c r="B109" s="4" t="s">
        <v>84</v>
      </c>
      <c r="C109" s="5">
        <v>8</v>
      </c>
      <c r="D109" s="4" t="s">
        <v>210</v>
      </c>
      <c r="E109" s="50"/>
    </row>
    <row r="110" spans="1:5" x14ac:dyDescent="0.25">
      <c r="A110" s="47"/>
      <c r="B110" s="4" t="s">
        <v>85</v>
      </c>
      <c r="C110" s="5">
        <v>9.44</v>
      </c>
      <c r="D110" s="4" t="s">
        <v>210</v>
      </c>
      <c r="E110" s="50"/>
    </row>
    <row r="111" spans="1:5" x14ac:dyDescent="0.25">
      <c r="A111" s="47"/>
      <c r="B111" s="4" t="s">
        <v>82</v>
      </c>
      <c r="C111" s="5">
        <v>13.06</v>
      </c>
      <c r="D111" s="4" t="s">
        <v>210</v>
      </c>
      <c r="E111" s="50"/>
    </row>
    <row r="112" spans="1:5" x14ac:dyDescent="0.25">
      <c r="A112" s="47"/>
      <c r="B112" s="4" t="s">
        <v>83</v>
      </c>
      <c r="C112" s="5">
        <v>11.35</v>
      </c>
      <c r="D112" s="4" t="s">
        <v>210</v>
      </c>
      <c r="E112" s="50"/>
    </row>
    <row r="113" spans="1:5" ht="23.25" thickBot="1" x14ac:dyDescent="0.3">
      <c r="A113" s="48"/>
      <c r="B113" s="17" t="s">
        <v>23</v>
      </c>
      <c r="C113" s="18">
        <v>34.04</v>
      </c>
      <c r="D113" s="17" t="s">
        <v>214</v>
      </c>
      <c r="E113" s="51"/>
    </row>
    <row r="114" spans="1:5" x14ac:dyDescent="0.25">
      <c r="A114" s="46" t="s">
        <v>34</v>
      </c>
      <c r="B114" s="13" t="s">
        <v>71</v>
      </c>
      <c r="C114" s="14">
        <v>4.51</v>
      </c>
      <c r="D114" s="13" t="s">
        <v>212</v>
      </c>
      <c r="E114" s="49">
        <v>86.62</v>
      </c>
    </row>
    <row r="115" spans="1:5" x14ac:dyDescent="0.25">
      <c r="A115" s="47"/>
      <c r="B115" s="4" t="s">
        <v>160</v>
      </c>
      <c r="C115" s="5">
        <v>6.88</v>
      </c>
      <c r="D115" s="4" t="s">
        <v>212</v>
      </c>
      <c r="E115" s="50"/>
    </row>
    <row r="116" spans="1:5" x14ac:dyDescent="0.25">
      <c r="A116" s="47"/>
      <c r="B116" s="4" t="s">
        <v>161</v>
      </c>
      <c r="C116" s="5">
        <v>7.84</v>
      </c>
      <c r="D116" s="4" t="s">
        <v>212</v>
      </c>
      <c r="E116" s="50"/>
    </row>
    <row r="117" spans="1:5" x14ac:dyDescent="0.25">
      <c r="A117" s="47"/>
      <c r="B117" s="4" t="s">
        <v>162</v>
      </c>
      <c r="C117" s="5">
        <v>8.27</v>
      </c>
      <c r="D117" s="4" t="s">
        <v>212</v>
      </c>
      <c r="E117" s="50"/>
    </row>
    <row r="118" spans="1:5" x14ac:dyDescent="0.25">
      <c r="A118" s="47"/>
      <c r="B118" s="4" t="s">
        <v>163</v>
      </c>
      <c r="C118" s="5">
        <v>17.440000000000001</v>
      </c>
      <c r="D118" s="4" t="s">
        <v>212</v>
      </c>
      <c r="E118" s="50"/>
    </row>
    <row r="119" spans="1:5" x14ac:dyDescent="0.25">
      <c r="A119" s="47"/>
      <c r="B119" s="4" t="s">
        <v>164</v>
      </c>
      <c r="C119" s="5">
        <v>15.2</v>
      </c>
      <c r="D119" s="4" t="s">
        <v>212</v>
      </c>
      <c r="E119" s="50"/>
    </row>
    <row r="120" spans="1:5" x14ac:dyDescent="0.25">
      <c r="A120" s="47"/>
      <c r="B120" s="4" t="s">
        <v>165</v>
      </c>
      <c r="C120" s="5">
        <v>8.8000000000000007</v>
      </c>
      <c r="D120" s="4" t="s">
        <v>212</v>
      </c>
      <c r="E120" s="50"/>
    </row>
    <row r="121" spans="1:5" ht="23.25" thickBot="1" x14ac:dyDescent="0.3">
      <c r="A121" s="48"/>
      <c r="B121" s="17" t="s">
        <v>23</v>
      </c>
      <c r="C121" s="18">
        <v>8.0299999999999994</v>
      </c>
      <c r="D121" s="17" t="s">
        <v>214</v>
      </c>
      <c r="E121" s="51"/>
    </row>
    <row r="122" spans="1:5" x14ac:dyDescent="0.25">
      <c r="A122" s="46" t="s">
        <v>35</v>
      </c>
      <c r="B122" s="13" t="s">
        <v>86</v>
      </c>
      <c r="C122" s="14">
        <v>12.96</v>
      </c>
      <c r="D122" s="13" t="s">
        <v>212</v>
      </c>
      <c r="E122" s="49">
        <v>168.16</v>
      </c>
    </row>
    <row r="123" spans="1:5" x14ac:dyDescent="0.25">
      <c r="A123" s="47"/>
      <c r="B123" s="4" t="s">
        <v>71</v>
      </c>
      <c r="C123" s="5">
        <v>4.05</v>
      </c>
      <c r="D123" s="4" t="s">
        <v>212</v>
      </c>
      <c r="E123" s="50"/>
    </row>
    <row r="124" spans="1:5" x14ac:dyDescent="0.25">
      <c r="A124" s="47"/>
      <c r="B124" s="4" t="s">
        <v>13</v>
      </c>
      <c r="C124" s="5">
        <v>6.42</v>
      </c>
      <c r="D124" s="4" t="s">
        <v>212</v>
      </c>
      <c r="E124" s="50"/>
    </row>
    <row r="125" spans="1:5" x14ac:dyDescent="0.25">
      <c r="A125" s="47"/>
      <c r="B125" s="4" t="s">
        <v>13</v>
      </c>
      <c r="C125" s="5">
        <v>4.38</v>
      </c>
      <c r="D125" s="4" t="s">
        <v>212</v>
      </c>
      <c r="E125" s="50"/>
    </row>
    <row r="126" spans="1:5" ht="22.5" x14ac:dyDescent="0.25">
      <c r="A126" s="47"/>
      <c r="B126" s="4" t="s">
        <v>160</v>
      </c>
      <c r="C126" s="5">
        <v>24.44</v>
      </c>
      <c r="D126" s="4" t="s">
        <v>214</v>
      </c>
      <c r="E126" s="50"/>
    </row>
    <row r="127" spans="1:5" x14ac:dyDescent="0.25">
      <c r="A127" s="47"/>
      <c r="B127" s="4" t="s">
        <v>161</v>
      </c>
      <c r="C127" s="5">
        <v>6.62</v>
      </c>
      <c r="D127" s="4" t="s">
        <v>212</v>
      </c>
      <c r="E127" s="50"/>
    </row>
    <row r="128" spans="1:5" x14ac:dyDescent="0.25">
      <c r="A128" s="47"/>
      <c r="B128" s="4" t="s">
        <v>162</v>
      </c>
      <c r="C128" s="5">
        <v>8.8000000000000007</v>
      </c>
      <c r="D128" s="4" t="s">
        <v>212</v>
      </c>
      <c r="E128" s="50"/>
    </row>
    <row r="129" spans="1:5" x14ac:dyDescent="0.25">
      <c r="A129" s="47"/>
      <c r="B129" s="4" t="s">
        <v>163</v>
      </c>
      <c r="C129" s="5">
        <v>10.32</v>
      </c>
      <c r="D129" s="4" t="s">
        <v>212</v>
      </c>
      <c r="E129" s="50"/>
    </row>
    <row r="130" spans="1:5" x14ac:dyDescent="0.25">
      <c r="A130" s="47"/>
      <c r="B130" s="4" t="s">
        <v>164</v>
      </c>
      <c r="C130" s="5">
        <v>15.92</v>
      </c>
      <c r="D130" s="4" t="s">
        <v>212</v>
      </c>
      <c r="E130" s="50"/>
    </row>
    <row r="131" spans="1:5" x14ac:dyDescent="0.25">
      <c r="A131" s="47"/>
      <c r="B131" s="4" t="s">
        <v>165</v>
      </c>
      <c r="C131" s="5">
        <v>10.82</v>
      </c>
      <c r="D131" s="4" t="s">
        <v>212</v>
      </c>
      <c r="E131" s="50"/>
    </row>
    <row r="132" spans="1:5" ht="22.5" x14ac:dyDescent="0.25">
      <c r="A132" s="47"/>
      <c r="B132" s="4" t="s">
        <v>23</v>
      </c>
      <c r="C132" s="5">
        <v>22.59</v>
      </c>
      <c r="D132" s="4" t="s">
        <v>214</v>
      </c>
      <c r="E132" s="50"/>
    </row>
    <row r="133" spans="1:5" ht="23.25" thickBot="1" x14ac:dyDescent="0.3">
      <c r="A133" s="48"/>
      <c r="B133" s="17" t="s">
        <v>23</v>
      </c>
      <c r="C133" s="18">
        <v>25.38</v>
      </c>
      <c r="D133" s="17" t="s">
        <v>214</v>
      </c>
      <c r="E133" s="51"/>
    </row>
    <row r="134" spans="1:5" x14ac:dyDescent="0.25">
      <c r="A134" s="46" t="s">
        <v>36</v>
      </c>
      <c r="B134" s="13" t="s">
        <v>19</v>
      </c>
      <c r="C134" s="14">
        <v>8.42</v>
      </c>
      <c r="D134" s="13" t="s">
        <v>210</v>
      </c>
      <c r="E134" s="49">
        <v>322.32</v>
      </c>
    </row>
    <row r="135" spans="1:5" x14ac:dyDescent="0.25">
      <c r="A135" s="47"/>
      <c r="B135" s="4" t="s">
        <v>21</v>
      </c>
      <c r="C135" s="5">
        <v>6.65</v>
      </c>
      <c r="D135" s="4" t="s">
        <v>210</v>
      </c>
      <c r="E135" s="50"/>
    </row>
    <row r="136" spans="1:5" x14ac:dyDescent="0.25">
      <c r="A136" s="47"/>
      <c r="B136" s="4" t="s">
        <v>18</v>
      </c>
      <c r="C136" s="5">
        <v>3.09</v>
      </c>
      <c r="D136" s="4" t="s">
        <v>212</v>
      </c>
      <c r="E136" s="50"/>
    </row>
    <row r="137" spans="1:5" x14ac:dyDescent="0.25">
      <c r="A137" s="47"/>
      <c r="B137" s="4" t="s">
        <v>18</v>
      </c>
      <c r="C137" s="5">
        <v>14.76</v>
      </c>
      <c r="D137" s="4" t="s">
        <v>210</v>
      </c>
      <c r="E137" s="50"/>
    </row>
    <row r="138" spans="1:5" x14ac:dyDescent="0.25">
      <c r="A138" s="47"/>
      <c r="B138" s="4" t="s">
        <v>22</v>
      </c>
      <c r="C138" s="5">
        <v>32.76</v>
      </c>
      <c r="D138" s="4" t="s">
        <v>210</v>
      </c>
      <c r="E138" s="50"/>
    </row>
    <row r="139" spans="1:5" ht="22.5" x14ac:dyDescent="0.25">
      <c r="A139" s="47"/>
      <c r="B139" s="4" t="s">
        <v>160</v>
      </c>
      <c r="C139" s="5">
        <v>32.53</v>
      </c>
      <c r="D139" s="4" t="s">
        <v>214</v>
      </c>
      <c r="E139" s="50"/>
    </row>
    <row r="140" spans="1:5" ht="22.5" x14ac:dyDescent="0.25">
      <c r="A140" s="47"/>
      <c r="B140" s="4" t="s">
        <v>161</v>
      </c>
      <c r="C140" s="5">
        <v>20.059999999999999</v>
      </c>
      <c r="D140" s="4" t="s">
        <v>214</v>
      </c>
      <c r="E140" s="50"/>
    </row>
    <row r="141" spans="1:5" x14ac:dyDescent="0.25">
      <c r="A141" s="47"/>
      <c r="B141" s="4" t="s">
        <v>87</v>
      </c>
      <c r="C141" s="5">
        <v>24.62</v>
      </c>
      <c r="D141" s="4" t="s">
        <v>210</v>
      </c>
      <c r="E141" s="50"/>
    </row>
    <row r="142" spans="1:5" ht="22.5" x14ac:dyDescent="0.25">
      <c r="A142" s="47"/>
      <c r="B142" s="4" t="s">
        <v>23</v>
      </c>
      <c r="C142" s="5">
        <v>62.99</v>
      </c>
      <c r="D142" s="4" t="s">
        <v>214</v>
      </c>
      <c r="E142" s="50"/>
    </row>
    <row r="143" spans="1:5" ht="22.5" x14ac:dyDescent="0.25">
      <c r="A143" s="47"/>
      <c r="B143" s="4" t="s">
        <v>23</v>
      </c>
      <c r="C143" s="5">
        <v>49.04</v>
      </c>
      <c r="D143" s="4" t="s">
        <v>214</v>
      </c>
      <c r="E143" s="50"/>
    </row>
    <row r="144" spans="1:5" ht="22.5" x14ac:dyDescent="0.25">
      <c r="A144" s="47"/>
      <c r="B144" s="4" t="s">
        <v>23</v>
      </c>
      <c r="C144" s="5">
        <v>29.77</v>
      </c>
      <c r="D144" s="4" t="s">
        <v>214</v>
      </c>
      <c r="E144" s="50"/>
    </row>
    <row r="145" spans="1:5" x14ac:dyDescent="0.25">
      <c r="A145" s="47"/>
      <c r="B145" s="4" t="s">
        <v>17</v>
      </c>
      <c r="C145" s="5">
        <v>6.25</v>
      </c>
      <c r="D145" s="4" t="s">
        <v>213</v>
      </c>
      <c r="E145" s="50"/>
    </row>
    <row r="146" spans="1:5" x14ac:dyDescent="0.25">
      <c r="A146" s="47"/>
      <c r="B146" s="4" t="s">
        <v>17</v>
      </c>
      <c r="C146" s="5">
        <v>5.99</v>
      </c>
      <c r="D146" s="4" t="s">
        <v>213</v>
      </c>
      <c r="E146" s="50"/>
    </row>
    <row r="147" spans="1:5" x14ac:dyDescent="0.25">
      <c r="A147" s="47"/>
      <c r="B147" s="4" t="s">
        <v>17</v>
      </c>
      <c r="C147" s="5">
        <v>5.22</v>
      </c>
      <c r="D147" s="4" t="s">
        <v>213</v>
      </c>
      <c r="E147" s="50"/>
    </row>
    <row r="148" spans="1:5" ht="12" thickBot="1" x14ac:dyDescent="0.3">
      <c r="A148" s="48"/>
      <c r="B148" s="17" t="s">
        <v>17</v>
      </c>
      <c r="C148" s="18">
        <v>2.7</v>
      </c>
      <c r="D148" s="17" t="s">
        <v>213</v>
      </c>
      <c r="E148" s="51"/>
    </row>
    <row r="149" spans="1:5" x14ac:dyDescent="0.25">
      <c r="A149" s="46" t="s">
        <v>37</v>
      </c>
      <c r="B149" s="13" t="s">
        <v>100</v>
      </c>
      <c r="C149" s="14">
        <v>17.55</v>
      </c>
      <c r="D149" s="13" t="s">
        <v>211</v>
      </c>
      <c r="E149" s="49">
        <v>429.92</v>
      </c>
    </row>
    <row r="150" spans="1:5" x14ac:dyDescent="0.25">
      <c r="A150" s="47"/>
      <c r="B150" s="4" t="s">
        <v>90</v>
      </c>
      <c r="C150" s="5">
        <v>5.33</v>
      </c>
      <c r="D150" s="4" t="s">
        <v>210</v>
      </c>
      <c r="E150" s="50"/>
    </row>
    <row r="151" spans="1:5" x14ac:dyDescent="0.25">
      <c r="A151" s="47"/>
      <c r="B151" s="4" t="s">
        <v>70</v>
      </c>
      <c r="C151" s="5">
        <v>4.41</v>
      </c>
      <c r="D151" s="4" t="s">
        <v>210</v>
      </c>
      <c r="E151" s="50"/>
    </row>
    <row r="152" spans="1:5" x14ac:dyDescent="0.25">
      <c r="A152" s="47"/>
      <c r="B152" s="4" t="s">
        <v>19</v>
      </c>
      <c r="C152" s="5">
        <v>11.49</v>
      </c>
      <c r="D152" s="4" t="s">
        <v>211</v>
      </c>
      <c r="E152" s="50"/>
    </row>
    <row r="153" spans="1:5" x14ac:dyDescent="0.25">
      <c r="A153" s="47"/>
      <c r="B153" s="4" t="s">
        <v>21</v>
      </c>
      <c r="C153" s="5">
        <v>3.44</v>
      </c>
      <c r="D153" s="4" t="s">
        <v>210</v>
      </c>
      <c r="E153" s="50"/>
    </row>
    <row r="154" spans="1:5" x14ac:dyDescent="0.25">
      <c r="A154" s="47"/>
      <c r="B154" s="4" t="s">
        <v>13</v>
      </c>
      <c r="C154" s="5">
        <v>4.05</v>
      </c>
      <c r="D154" s="4" t="s">
        <v>210</v>
      </c>
      <c r="E154" s="50"/>
    </row>
    <row r="155" spans="1:5" x14ac:dyDescent="0.25">
      <c r="A155" s="47"/>
      <c r="B155" s="4" t="s">
        <v>98</v>
      </c>
      <c r="C155" s="5">
        <v>24.2</v>
      </c>
      <c r="D155" s="4" t="s">
        <v>211</v>
      </c>
      <c r="E155" s="50"/>
    </row>
    <row r="156" spans="1:5" x14ac:dyDescent="0.25">
      <c r="A156" s="47"/>
      <c r="B156" s="4" t="s">
        <v>96</v>
      </c>
      <c r="C156" s="5">
        <v>10.62</v>
      </c>
      <c r="D156" s="4" t="s">
        <v>211</v>
      </c>
      <c r="E156" s="50"/>
    </row>
    <row r="157" spans="1:5" x14ac:dyDescent="0.25">
      <c r="A157" s="47"/>
      <c r="B157" s="4" t="s">
        <v>96</v>
      </c>
      <c r="C157" s="5">
        <v>4.08</v>
      </c>
      <c r="D157" s="4" t="s">
        <v>211</v>
      </c>
      <c r="E157" s="50"/>
    </row>
    <row r="158" spans="1:5" x14ac:dyDescent="0.25">
      <c r="A158" s="47"/>
      <c r="B158" s="4" t="s">
        <v>97</v>
      </c>
      <c r="C158" s="5">
        <v>9.8000000000000007</v>
      </c>
      <c r="D158" s="4" t="s">
        <v>211</v>
      </c>
      <c r="E158" s="50"/>
    </row>
    <row r="159" spans="1:5" x14ac:dyDescent="0.25">
      <c r="A159" s="47"/>
      <c r="B159" s="4" t="s">
        <v>101</v>
      </c>
      <c r="C159" s="5">
        <v>6.54</v>
      </c>
      <c r="D159" s="4" t="s">
        <v>211</v>
      </c>
      <c r="E159" s="50"/>
    </row>
    <row r="160" spans="1:5" x14ac:dyDescent="0.25">
      <c r="A160" s="47"/>
      <c r="B160" s="4" t="s">
        <v>102</v>
      </c>
      <c r="C160" s="5">
        <v>11.73</v>
      </c>
      <c r="D160" s="4" t="s">
        <v>211</v>
      </c>
      <c r="E160" s="50"/>
    </row>
    <row r="161" spans="1:5" x14ac:dyDescent="0.25">
      <c r="A161" s="47"/>
      <c r="B161" s="4" t="s">
        <v>99</v>
      </c>
      <c r="C161" s="5">
        <v>10.35</v>
      </c>
      <c r="D161" s="4" t="s">
        <v>211</v>
      </c>
      <c r="E161" s="50"/>
    </row>
    <row r="162" spans="1:5" x14ac:dyDescent="0.25">
      <c r="A162" s="47"/>
      <c r="B162" s="4" t="s">
        <v>93</v>
      </c>
      <c r="C162" s="5">
        <v>30.84</v>
      </c>
      <c r="D162" s="4" t="s">
        <v>210</v>
      </c>
      <c r="E162" s="50"/>
    </row>
    <row r="163" spans="1:5" x14ac:dyDescent="0.25">
      <c r="A163" s="47"/>
      <c r="B163" s="4" t="s">
        <v>160</v>
      </c>
      <c r="C163" s="5">
        <v>1.1399999999999999</v>
      </c>
      <c r="D163" s="4" t="s">
        <v>211</v>
      </c>
      <c r="E163" s="50"/>
    </row>
    <row r="164" spans="1:5" x14ac:dyDescent="0.25">
      <c r="A164" s="47"/>
      <c r="B164" s="4" t="s">
        <v>161</v>
      </c>
      <c r="C164" s="5">
        <v>1.32</v>
      </c>
      <c r="D164" s="4" t="s">
        <v>211</v>
      </c>
      <c r="E164" s="50"/>
    </row>
    <row r="165" spans="1:5" x14ac:dyDescent="0.25">
      <c r="A165" s="47"/>
      <c r="B165" s="4" t="s">
        <v>103</v>
      </c>
      <c r="C165" s="5">
        <v>10.48</v>
      </c>
      <c r="D165" s="4" t="s">
        <v>211</v>
      </c>
      <c r="E165" s="50"/>
    </row>
    <row r="166" spans="1:5" x14ac:dyDescent="0.25">
      <c r="A166" s="47"/>
      <c r="B166" s="4" t="s">
        <v>104</v>
      </c>
      <c r="C166" s="5">
        <v>4.2</v>
      </c>
      <c r="D166" s="4" t="s">
        <v>211</v>
      </c>
      <c r="E166" s="50"/>
    </row>
    <row r="167" spans="1:5" x14ac:dyDescent="0.25">
      <c r="A167" s="47"/>
      <c r="B167" s="4" t="s">
        <v>54</v>
      </c>
      <c r="C167" s="5">
        <v>88.78</v>
      </c>
      <c r="D167" s="4" t="s">
        <v>211</v>
      </c>
      <c r="E167" s="50"/>
    </row>
    <row r="168" spans="1:5" x14ac:dyDescent="0.25">
      <c r="A168" s="47"/>
      <c r="B168" s="4" t="s">
        <v>91</v>
      </c>
      <c r="C168" s="5">
        <v>9.7899999999999991</v>
      </c>
      <c r="D168" s="4" t="s">
        <v>211</v>
      </c>
      <c r="E168" s="50"/>
    </row>
    <row r="169" spans="1:5" x14ac:dyDescent="0.25">
      <c r="A169" s="47"/>
      <c r="B169" s="4" t="s">
        <v>95</v>
      </c>
      <c r="C169" s="5">
        <v>17.52</v>
      </c>
      <c r="D169" s="4" t="s">
        <v>210</v>
      </c>
      <c r="E169" s="50"/>
    </row>
    <row r="170" spans="1:5" x14ac:dyDescent="0.25">
      <c r="A170" s="47"/>
      <c r="B170" s="4" t="s">
        <v>89</v>
      </c>
      <c r="C170" s="5">
        <v>14.18</v>
      </c>
      <c r="D170" s="4" t="s">
        <v>211</v>
      </c>
      <c r="E170" s="50"/>
    </row>
    <row r="171" spans="1:5" x14ac:dyDescent="0.25">
      <c r="A171" s="47"/>
      <c r="B171" s="4" t="s">
        <v>105</v>
      </c>
      <c r="C171" s="5">
        <v>8.98</v>
      </c>
      <c r="D171" s="4" t="s">
        <v>211</v>
      </c>
      <c r="E171" s="50"/>
    </row>
    <row r="172" spans="1:5" x14ac:dyDescent="0.25">
      <c r="A172" s="47"/>
      <c r="B172" s="4" t="s">
        <v>88</v>
      </c>
      <c r="C172" s="5">
        <v>18.3</v>
      </c>
      <c r="D172" s="4" t="s">
        <v>210</v>
      </c>
      <c r="E172" s="50"/>
    </row>
    <row r="173" spans="1:5" x14ac:dyDescent="0.25">
      <c r="A173" s="47"/>
      <c r="B173" s="4" t="s">
        <v>92</v>
      </c>
      <c r="C173" s="5">
        <v>11.94</v>
      </c>
      <c r="D173" s="4" t="s">
        <v>210</v>
      </c>
      <c r="E173" s="50"/>
    </row>
    <row r="174" spans="1:5" x14ac:dyDescent="0.25">
      <c r="A174" s="47"/>
      <c r="B174" s="4" t="s">
        <v>94</v>
      </c>
      <c r="C174" s="5">
        <v>13.32</v>
      </c>
      <c r="D174" s="4" t="s">
        <v>210</v>
      </c>
      <c r="E174" s="50"/>
    </row>
    <row r="175" spans="1:5" x14ac:dyDescent="0.25">
      <c r="A175" s="47"/>
      <c r="B175" s="4" t="s">
        <v>94</v>
      </c>
      <c r="C175" s="5">
        <v>25.45</v>
      </c>
      <c r="D175" s="4" t="s">
        <v>211</v>
      </c>
      <c r="E175" s="50"/>
    </row>
    <row r="176" spans="1:5" x14ac:dyDescent="0.25">
      <c r="A176" s="47"/>
      <c r="B176" s="4" t="s">
        <v>107</v>
      </c>
      <c r="C176" s="5">
        <v>7.82</v>
      </c>
      <c r="D176" s="4" t="s">
        <v>213</v>
      </c>
      <c r="E176" s="50"/>
    </row>
    <row r="177" spans="1:5" ht="12" thickBot="1" x14ac:dyDescent="0.3">
      <c r="A177" s="48"/>
      <c r="B177" s="17" t="s">
        <v>106</v>
      </c>
      <c r="C177" s="18">
        <v>7.82</v>
      </c>
      <c r="D177" s="17" t="s">
        <v>213</v>
      </c>
      <c r="E177" s="51"/>
    </row>
    <row r="178" spans="1:5" x14ac:dyDescent="0.25">
      <c r="A178" s="46" t="s">
        <v>38</v>
      </c>
      <c r="B178" s="13" t="s">
        <v>72</v>
      </c>
      <c r="C178" s="14">
        <v>9.25</v>
      </c>
      <c r="D178" s="13" t="s">
        <v>211</v>
      </c>
      <c r="E178" s="49">
        <v>871.79</v>
      </c>
    </row>
    <row r="179" spans="1:5" x14ac:dyDescent="0.25">
      <c r="A179" s="47"/>
      <c r="B179" s="4" t="s">
        <v>19</v>
      </c>
      <c r="C179" s="5">
        <v>26.97</v>
      </c>
      <c r="D179" s="4" t="s">
        <v>210</v>
      </c>
      <c r="E179" s="50"/>
    </row>
    <row r="180" spans="1:5" x14ac:dyDescent="0.25">
      <c r="A180" s="47"/>
      <c r="B180" s="4" t="s">
        <v>21</v>
      </c>
      <c r="C180" s="5">
        <v>4.16</v>
      </c>
      <c r="D180" s="4" t="s">
        <v>210</v>
      </c>
      <c r="E180" s="50"/>
    </row>
    <row r="181" spans="1:5" x14ac:dyDescent="0.25">
      <c r="A181" s="47"/>
      <c r="B181" s="4" t="s">
        <v>63</v>
      </c>
      <c r="C181" s="5">
        <v>128.09</v>
      </c>
      <c r="D181" s="4" t="s">
        <v>211</v>
      </c>
      <c r="E181" s="50"/>
    </row>
    <row r="182" spans="1:5" x14ac:dyDescent="0.25">
      <c r="A182" s="47"/>
      <c r="B182" s="4" t="s">
        <v>117</v>
      </c>
      <c r="C182" s="5">
        <v>15.74</v>
      </c>
      <c r="D182" s="4" t="s">
        <v>211</v>
      </c>
      <c r="E182" s="50"/>
    </row>
    <row r="183" spans="1:5" x14ac:dyDescent="0.25">
      <c r="A183" s="47"/>
      <c r="B183" s="4" t="s">
        <v>109</v>
      </c>
      <c r="C183" s="5">
        <v>68.84</v>
      </c>
      <c r="D183" s="4" t="s">
        <v>211</v>
      </c>
      <c r="E183" s="50"/>
    </row>
    <row r="184" spans="1:5" x14ac:dyDescent="0.25">
      <c r="A184" s="47"/>
      <c r="B184" s="4" t="s">
        <v>119</v>
      </c>
      <c r="C184" s="5">
        <v>27.2</v>
      </c>
      <c r="D184" s="4" t="s">
        <v>211</v>
      </c>
      <c r="E184" s="50"/>
    </row>
    <row r="185" spans="1:5" x14ac:dyDescent="0.25">
      <c r="A185" s="47"/>
      <c r="B185" s="4" t="s">
        <v>93</v>
      </c>
      <c r="C185" s="5">
        <v>26.57</v>
      </c>
      <c r="D185" s="4" t="s">
        <v>210</v>
      </c>
      <c r="E185" s="50"/>
    </row>
    <row r="186" spans="1:5" x14ac:dyDescent="0.25">
      <c r="A186" s="47"/>
      <c r="B186" s="4" t="s">
        <v>160</v>
      </c>
      <c r="C186" s="5">
        <v>6.59</v>
      </c>
      <c r="D186" s="4" t="s">
        <v>211</v>
      </c>
      <c r="E186" s="50"/>
    </row>
    <row r="187" spans="1:5" x14ac:dyDescent="0.25">
      <c r="A187" s="47"/>
      <c r="B187" s="4" t="s">
        <v>87</v>
      </c>
      <c r="C187" s="5">
        <v>6.71</v>
      </c>
      <c r="D187" s="4" t="s">
        <v>211</v>
      </c>
      <c r="E187" s="50"/>
    </row>
    <row r="188" spans="1:5" x14ac:dyDescent="0.25">
      <c r="A188" s="47"/>
      <c r="B188" s="4" t="s">
        <v>112</v>
      </c>
      <c r="C188" s="5">
        <v>170.06</v>
      </c>
      <c r="D188" s="4" t="s">
        <v>211</v>
      </c>
      <c r="E188" s="50"/>
    </row>
    <row r="189" spans="1:5" x14ac:dyDescent="0.25">
      <c r="A189" s="47"/>
      <c r="B189" s="4" t="s">
        <v>113</v>
      </c>
      <c r="C189" s="5">
        <v>15.11</v>
      </c>
      <c r="D189" s="4" t="s">
        <v>211</v>
      </c>
      <c r="E189" s="50"/>
    </row>
    <row r="190" spans="1:5" x14ac:dyDescent="0.25">
      <c r="A190" s="47"/>
      <c r="B190" s="4" t="s">
        <v>114</v>
      </c>
      <c r="C190" s="5">
        <v>7.37</v>
      </c>
      <c r="D190" s="4" t="s">
        <v>211</v>
      </c>
      <c r="E190" s="50"/>
    </row>
    <row r="191" spans="1:5" x14ac:dyDescent="0.25">
      <c r="A191" s="47"/>
      <c r="B191" s="4" t="s">
        <v>95</v>
      </c>
      <c r="C191" s="5">
        <v>50.88</v>
      </c>
      <c r="D191" s="4" t="s">
        <v>211</v>
      </c>
      <c r="E191" s="50"/>
    </row>
    <row r="192" spans="1:5" x14ac:dyDescent="0.25">
      <c r="A192" s="47"/>
      <c r="B192" s="4" t="s">
        <v>116</v>
      </c>
      <c r="C192" s="5">
        <v>84.7</v>
      </c>
      <c r="D192" s="4" t="s">
        <v>211</v>
      </c>
      <c r="E192" s="50"/>
    </row>
    <row r="193" spans="1:5" x14ac:dyDescent="0.25">
      <c r="A193" s="47"/>
      <c r="B193" s="4" t="s">
        <v>115</v>
      </c>
      <c r="C193" s="5">
        <v>36.57</v>
      </c>
      <c r="D193" s="4" t="s">
        <v>211</v>
      </c>
      <c r="E193" s="50"/>
    </row>
    <row r="194" spans="1:5" x14ac:dyDescent="0.25">
      <c r="A194" s="47"/>
      <c r="B194" s="4" t="s">
        <v>108</v>
      </c>
      <c r="C194" s="5">
        <v>24.51</v>
      </c>
      <c r="D194" s="4" t="s">
        <v>211</v>
      </c>
      <c r="E194" s="50"/>
    </row>
    <row r="195" spans="1:5" x14ac:dyDescent="0.25">
      <c r="A195" s="47"/>
      <c r="B195" s="4" t="s">
        <v>110</v>
      </c>
      <c r="C195" s="5">
        <v>17.25</v>
      </c>
      <c r="D195" s="4" t="s">
        <v>211</v>
      </c>
      <c r="E195" s="50"/>
    </row>
    <row r="196" spans="1:5" x14ac:dyDescent="0.25">
      <c r="A196" s="47"/>
      <c r="B196" s="4" t="s">
        <v>118</v>
      </c>
      <c r="C196" s="5">
        <v>32.840000000000003</v>
      </c>
      <c r="D196" s="4" t="s">
        <v>211</v>
      </c>
      <c r="E196" s="50"/>
    </row>
    <row r="197" spans="1:5" x14ac:dyDescent="0.25">
      <c r="A197" s="47"/>
      <c r="B197" s="4" t="s">
        <v>94</v>
      </c>
      <c r="C197" s="5">
        <v>39.36</v>
      </c>
      <c r="D197" s="4" t="s">
        <v>210</v>
      </c>
      <c r="E197" s="50"/>
    </row>
    <row r="198" spans="1:5" x14ac:dyDescent="0.25">
      <c r="A198" s="47"/>
      <c r="B198" s="4" t="s">
        <v>111</v>
      </c>
      <c r="C198" s="5">
        <v>48.47</v>
      </c>
      <c r="D198" s="4" t="s">
        <v>210</v>
      </c>
      <c r="E198" s="50"/>
    </row>
    <row r="199" spans="1:5" x14ac:dyDescent="0.25">
      <c r="A199" s="47"/>
      <c r="B199" s="4" t="s">
        <v>107</v>
      </c>
      <c r="C199" s="5">
        <v>12.52</v>
      </c>
      <c r="D199" s="4" t="s">
        <v>213</v>
      </c>
      <c r="E199" s="50"/>
    </row>
    <row r="200" spans="1:5" ht="12" thickBot="1" x14ac:dyDescent="0.3">
      <c r="A200" s="48"/>
      <c r="B200" s="17" t="s">
        <v>106</v>
      </c>
      <c r="C200" s="18">
        <v>12.52</v>
      </c>
      <c r="D200" s="17" t="s">
        <v>213</v>
      </c>
      <c r="E200" s="51"/>
    </row>
    <row r="201" spans="1:5" ht="22.5" x14ac:dyDescent="0.25">
      <c r="A201" s="46" t="s">
        <v>52</v>
      </c>
      <c r="B201" s="13" t="s">
        <v>125</v>
      </c>
      <c r="C201" s="14">
        <v>5.05</v>
      </c>
      <c r="D201" s="13" t="s">
        <v>214</v>
      </c>
      <c r="E201" s="49">
        <v>317.23</v>
      </c>
    </row>
    <row r="202" spans="1:5" x14ac:dyDescent="0.25">
      <c r="A202" s="47"/>
      <c r="B202" s="4" t="s">
        <v>19</v>
      </c>
      <c r="C202" s="5">
        <v>5.3</v>
      </c>
      <c r="D202" s="4" t="s">
        <v>211</v>
      </c>
      <c r="E202" s="50"/>
    </row>
    <row r="203" spans="1:5" x14ac:dyDescent="0.25">
      <c r="A203" s="47"/>
      <c r="B203" s="4" t="s">
        <v>21</v>
      </c>
      <c r="C203" s="5">
        <v>2.76</v>
      </c>
      <c r="D203" s="4" t="s">
        <v>210</v>
      </c>
      <c r="E203" s="50"/>
    </row>
    <row r="204" spans="1:5" x14ac:dyDescent="0.25">
      <c r="A204" s="47"/>
      <c r="B204" s="4" t="s">
        <v>124</v>
      </c>
      <c r="C204" s="5">
        <v>119.41</v>
      </c>
      <c r="D204" s="4" t="s">
        <v>211</v>
      </c>
      <c r="E204" s="50"/>
    </row>
    <row r="205" spans="1:5" ht="22.5" x14ac:dyDescent="0.25">
      <c r="A205" s="47"/>
      <c r="B205" s="4" t="s">
        <v>120</v>
      </c>
      <c r="C205" s="5">
        <v>8.69</v>
      </c>
      <c r="D205" s="4" t="s">
        <v>214</v>
      </c>
      <c r="E205" s="50"/>
    </row>
    <row r="206" spans="1:5" ht="22.5" x14ac:dyDescent="0.25">
      <c r="A206" s="47"/>
      <c r="B206" s="4" t="s">
        <v>24</v>
      </c>
      <c r="C206" s="5">
        <v>41.71</v>
      </c>
      <c r="D206" s="4" t="s">
        <v>214</v>
      </c>
      <c r="E206" s="50"/>
    </row>
    <row r="207" spans="1:5" x14ac:dyDescent="0.25">
      <c r="A207" s="47"/>
      <c r="B207" s="4" t="s">
        <v>93</v>
      </c>
      <c r="C207" s="5">
        <v>28.94</v>
      </c>
      <c r="D207" s="4" t="s">
        <v>210</v>
      </c>
      <c r="E207" s="50"/>
    </row>
    <row r="208" spans="1:5" x14ac:dyDescent="0.25">
      <c r="A208" s="47"/>
      <c r="B208" s="4" t="s">
        <v>123</v>
      </c>
      <c r="C208" s="5">
        <v>18.87</v>
      </c>
      <c r="D208" s="4" t="s">
        <v>210</v>
      </c>
      <c r="E208" s="50"/>
    </row>
    <row r="209" spans="1:5" x14ac:dyDescent="0.25">
      <c r="A209" s="47"/>
      <c r="B209" s="4" t="s">
        <v>114</v>
      </c>
      <c r="C209" s="5">
        <v>3.75</v>
      </c>
      <c r="D209" s="4" t="s">
        <v>211</v>
      </c>
      <c r="E209" s="50"/>
    </row>
    <row r="210" spans="1:5" x14ac:dyDescent="0.25">
      <c r="A210" s="47"/>
      <c r="B210" s="4" t="s">
        <v>95</v>
      </c>
      <c r="C210" s="5">
        <v>17.54</v>
      </c>
      <c r="D210" s="4" t="s">
        <v>211</v>
      </c>
      <c r="E210" s="50"/>
    </row>
    <row r="211" spans="1:5" x14ac:dyDescent="0.25">
      <c r="A211" s="47"/>
      <c r="B211" s="4" t="s">
        <v>94</v>
      </c>
      <c r="C211" s="5">
        <v>28.75</v>
      </c>
      <c r="D211" s="4" t="s">
        <v>210</v>
      </c>
      <c r="E211" s="50"/>
    </row>
    <row r="212" spans="1:5" x14ac:dyDescent="0.25">
      <c r="A212" s="47"/>
      <c r="B212" s="4" t="s">
        <v>122</v>
      </c>
      <c r="C212" s="5">
        <v>7.25</v>
      </c>
      <c r="D212" s="4" t="s">
        <v>213</v>
      </c>
      <c r="E212" s="50"/>
    </row>
    <row r="213" spans="1:5" ht="12" thickBot="1" x14ac:dyDescent="0.3">
      <c r="A213" s="48"/>
      <c r="B213" s="17" t="s">
        <v>121</v>
      </c>
      <c r="C213" s="18">
        <v>7.25</v>
      </c>
      <c r="D213" s="17" t="s">
        <v>213</v>
      </c>
      <c r="E213" s="51"/>
    </row>
    <row r="214" spans="1:5" ht="22.5" x14ac:dyDescent="0.25">
      <c r="A214" s="46" t="s">
        <v>1</v>
      </c>
      <c r="B214" s="13" t="s">
        <v>96</v>
      </c>
      <c r="C214" s="14">
        <v>3.36</v>
      </c>
      <c r="D214" s="13" t="s">
        <v>214</v>
      </c>
      <c r="E214" s="49">
        <v>237.4</v>
      </c>
    </row>
    <row r="215" spans="1:5" ht="22.5" x14ac:dyDescent="0.25">
      <c r="A215" s="47"/>
      <c r="B215" s="4" t="s">
        <v>127</v>
      </c>
      <c r="C215" s="5">
        <v>4.18</v>
      </c>
      <c r="D215" s="4" t="s">
        <v>214</v>
      </c>
      <c r="E215" s="50"/>
    </row>
    <row r="216" spans="1:5" ht="22.5" x14ac:dyDescent="0.25">
      <c r="A216" s="47"/>
      <c r="B216" s="4" t="s">
        <v>126</v>
      </c>
      <c r="C216" s="5">
        <v>3.51</v>
      </c>
      <c r="D216" s="4" t="s">
        <v>214</v>
      </c>
      <c r="E216" s="50"/>
    </row>
    <row r="217" spans="1:5" x14ac:dyDescent="0.25">
      <c r="A217" s="47"/>
      <c r="B217" s="4" t="s">
        <v>128</v>
      </c>
      <c r="C217" s="5">
        <v>7.58</v>
      </c>
      <c r="D217" s="4" t="s">
        <v>210</v>
      </c>
      <c r="E217" s="50"/>
    </row>
    <row r="218" spans="1:5" ht="12" thickBot="1" x14ac:dyDescent="0.3">
      <c r="A218" s="48"/>
      <c r="B218" s="17" t="s">
        <v>17</v>
      </c>
      <c r="C218" s="18">
        <v>1.86</v>
      </c>
      <c r="D218" s="17" t="s">
        <v>213</v>
      </c>
      <c r="E218" s="51"/>
    </row>
    <row r="219" spans="1:5" x14ac:dyDescent="0.25">
      <c r="A219" s="46" t="s">
        <v>2</v>
      </c>
      <c r="B219" s="13" t="s">
        <v>130</v>
      </c>
      <c r="C219" s="14">
        <v>5.08</v>
      </c>
      <c r="D219" s="13" t="s">
        <v>213</v>
      </c>
      <c r="E219" s="49">
        <v>74.430000000000007</v>
      </c>
    </row>
    <row r="220" spans="1:5" x14ac:dyDescent="0.25">
      <c r="A220" s="47"/>
      <c r="B220" s="4" t="s">
        <v>129</v>
      </c>
      <c r="C220" s="5">
        <v>3.35</v>
      </c>
      <c r="D220" s="4" t="s">
        <v>213</v>
      </c>
      <c r="E220" s="50"/>
    </row>
    <row r="221" spans="1:5" x14ac:dyDescent="0.25">
      <c r="A221" s="47"/>
      <c r="B221" s="4" t="s">
        <v>19</v>
      </c>
      <c r="C221" s="5">
        <v>6.22</v>
      </c>
      <c r="D221" s="4" t="s">
        <v>210</v>
      </c>
      <c r="E221" s="50"/>
    </row>
    <row r="222" spans="1:5" x14ac:dyDescent="0.25">
      <c r="A222" s="47"/>
      <c r="B222" s="4" t="s">
        <v>59</v>
      </c>
      <c r="C222" s="5">
        <v>16.079999999999998</v>
      </c>
      <c r="D222" s="4" t="s">
        <v>210</v>
      </c>
      <c r="E222" s="50"/>
    </row>
    <row r="223" spans="1:5" x14ac:dyDescent="0.25">
      <c r="A223" s="47"/>
      <c r="B223" s="4" t="s">
        <v>131</v>
      </c>
      <c r="C223" s="5">
        <v>10.09</v>
      </c>
      <c r="D223" s="4" t="s">
        <v>210</v>
      </c>
      <c r="E223" s="50"/>
    </row>
    <row r="224" spans="1:5" ht="12" thickBot="1" x14ac:dyDescent="0.3">
      <c r="A224" s="48"/>
      <c r="B224" s="17" t="s">
        <v>94</v>
      </c>
      <c r="C224" s="18">
        <v>19.72</v>
      </c>
      <c r="D224" s="17" t="s">
        <v>210</v>
      </c>
      <c r="E224" s="51"/>
    </row>
    <row r="225" spans="1:5" x14ac:dyDescent="0.25">
      <c r="A225" s="46" t="s">
        <v>3</v>
      </c>
      <c r="B225" s="13" t="s">
        <v>132</v>
      </c>
      <c r="C225" s="14">
        <v>42198.66</v>
      </c>
      <c r="D225" s="13" t="s">
        <v>218</v>
      </c>
      <c r="E225" s="49">
        <v>75280.41</v>
      </c>
    </row>
    <row r="226" spans="1:5" x14ac:dyDescent="0.25">
      <c r="A226" s="47"/>
      <c r="B226" s="4" t="s">
        <v>133</v>
      </c>
      <c r="C226" s="5">
        <v>15175.76</v>
      </c>
      <c r="D226" s="4" t="s">
        <v>216</v>
      </c>
      <c r="E226" s="50"/>
    </row>
    <row r="227" spans="1:5" x14ac:dyDescent="0.25">
      <c r="A227" s="47"/>
      <c r="B227" s="4" t="s">
        <v>134</v>
      </c>
      <c r="C227" s="5">
        <v>42.03</v>
      </c>
      <c r="D227" s="4" t="s">
        <v>216</v>
      </c>
      <c r="E227" s="50"/>
    </row>
    <row r="228" spans="1:5" x14ac:dyDescent="0.25">
      <c r="A228" s="47"/>
      <c r="B228" s="4" t="s">
        <v>135</v>
      </c>
      <c r="C228" s="5">
        <v>406.36</v>
      </c>
      <c r="D228" s="4" t="s">
        <v>216</v>
      </c>
      <c r="E228" s="50"/>
    </row>
    <row r="229" spans="1:5" x14ac:dyDescent="0.25">
      <c r="A229" s="47"/>
      <c r="B229" s="4" t="s">
        <v>136</v>
      </c>
      <c r="C229" s="5">
        <v>12.08</v>
      </c>
      <c r="D229" s="4" t="s">
        <v>216</v>
      </c>
      <c r="E229" s="50"/>
    </row>
    <row r="230" spans="1:5" ht="12" thickBot="1" x14ac:dyDescent="0.3">
      <c r="A230" s="48"/>
      <c r="B230" s="17" t="s">
        <v>137</v>
      </c>
      <c r="C230" s="18">
        <v>17445.52</v>
      </c>
      <c r="D230" s="17" t="s">
        <v>216</v>
      </c>
      <c r="E230" s="51"/>
    </row>
    <row r="231" spans="1:5" x14ac:dyDescent="0.25">
      <c r="A231" s="46" t="s">
        <v>4</v>
      </c>
      <c r="B231" s="13" t="s">
        <v>132</v>
      </c>
      <c r="C231" s="14">
        <v>1323.18</v>
      </c>
      <c r="D231" s="13" t="s">
        <v>215</v>
      </c>
      <c r="E231" s="49">
        <v>5273.16</v>
      </c>
    </row>
    <row r="232" spans="1:5" x14ac:dyDescent="0.25">
      <c r="A232" s="47"/>
      <c r="B232" s="4" t="s">
        <v>133</v>
      </c>
      <c r="C232" s="5">
        <v>1233.97</v>
      </c>
      <c r="D232" s="4" t="s">
        <v>215</v>
      </c>
      <c r="E232" s="50"/>
    </row>
    <row r="233" spans="1:5" x14ac:dyDescent="0.25">
      <c r="A233" s="47"/>
      <c r="B233" s="4" t="s">
        <v>134</v>
      </c>
      <c r="C233" s="5">
        <v>398.64</v>
      </c>
      <c r="D233" s="4" t="s">
        <v>215</v>
      </c>
      <c r="E233" s="50"/>
    </row>
    <row r="234" spans="1:5" ht="12" thickBot="1" x14ac:dyDescent="0.3">
      <c r="A234" s="48"/>
      <c r="B234" s="17" t="s">
        <v>135</v>
      </c>
      <c r="C234" s="18">
        <v>2317.37</v>
      </c>
      <c r="D234" s="17" t="s">
        <v>215</v>
      </c>
      <c r="E234" s="51"/>
    </row>
    <row r="235" spans="1:5" x14ac:dyDescent="0.25">
      <c r="A235" s="46" t="s">
        <v>5</v>
      </c>
      <c r="B235" s="13" t="s">
        <v>132</v>
      </c>
      <c r="C235" s="14">
        <v>425.07</v>
      </c>
      <c r="D235" s="13" t="s">
        <v>215</v>
      </c>
      <c r="E235" s="49">
        <v>1437.5</v>
      </c>
    </row>
    <row r="236" spans="1:5" x14ac:dyDescent="0.25">
      <c r="A236" s="47"/>
      <c r="B236" s="4" t="s">
        <v>133</v>
      </c>
      <c r="C236" s="5">
        <v>947.48</v>
      </c>
      <c r="D236" s="4" t="s">
        <v>215</v>
      </c>
      <c r="E236" s="50"/>
    </row>
    <row r="237" spans="1:5" ht="12" thickBot="1" x14ac:dyDescent="0.3">
      <c r="A237" s="48"/>
      <c r="B237" s="17" t="s">
        <v>134</v>
      </c>
      <c r="C237" s="18">
        <v>64.95</v>
      </c>
      <c r="D237" s="17" t="s">
        <v>215</v>
      </c>
      <c r="E237" s="51"/>
    </row>
  </sheetData>
  <autoFilter ref="A2:E237" xr:uid="{BEC4F43B-5C2C-4CC0-8BAE-A8E91EA70D21}"/>
  <mergeCells count="41">
    <mergeCell ref="A214:A218"/>
    <mergeCell ref="A219:A224"/>
    <mergeCell ref="A225:A230"/>
    <mergeCell ref="A231:A234"/>
    <mergeCell ref="A235:A237"/>
    <mergeCell ref="E225:E230"/>
    <mergeCell ref="E231:E234"/>
    <mergeCell ref="E235:E237"/>
    <mergeCell ref="E219:E224"/>
    <mergeCell ref="E149:E177"/>
    <mergeCell ref="E178:E200"/>
    <mergeCell ref="E201:E213"/>
    <mergeCell ref="E214:E218"/>
    <mergeCell ref="E134:E148"/>
    <mergeCell ref="E122:E133"/>
    <mergeCell ref="A3:A16"/>
    <mergeCell ref="A17:A32"/>
    <mergeCell ref="A33:A54"/>
    <mergeCell ref="A55:A63"/>
    <mergeCell ref="A64:A74"/>
    <mergeCell ref="E75:E81"/>
    <mergeCell ref="E82:E90"/>
    <mergeCell ref="E91:E99"/>
    <mergeCell ref="E100:E113"/>
    <mergeCell ref="E114:E121"/>
    <mergeCell ref="A1:E1"/>
    <mergeCell ref="A149:A177"/>
    <mergeCell ref="A178:A200"/>
    <mergeCell ref="A201:A213"/>
    <mergeCell ref="E3:E16"/>
    <mergeCell ref="A114:A121"/>
    <mergeCell ref="A122:A133"/>
    <mergeCell ref="A134:A148"/>
    <mergeCell ref="E64:E74"/>
    <mergeCell ref="E55:E63"/>
    <mergeCell ref="E33:E54"/>
    <mergeCell ref="E17:E32"/>
    <mergeCell ref="A75:A81"/>
    <mergeCell ref="A82:A90"/>
    <mergeCell ref="A91:A99"/>
    <mergeCell ref="A100:A11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EFA06-7F39-47B6-8A30-E44B6F4F1668}">
  <sheetPr>
    <pageSetUpPr fitToPage="1"/>
  </sheetPr>
  <dimension ref="A1:E148"/>
  <sheetViews>
    <sheetView showGridLines="0" zoomScaleNormal="100" zoomScaleSheetLayoutView="100" workbookViewId="0">
      <selection sqref="A1:E1"/>
    </sheetView>
  </sheetViews>
  <sheetFormatPr defaultRowHeight="11.25" x14ac:dyDescent="0.25"/>
  <cols>
    <col min="1" max="1" width="20.7109375" style="1" customWidth="1"/>
    <col min="2" max="2" width="30.7109375" style="1" customWidth="1"/>
    <col min="3" max="3" width="20.7109375" style="2" customWidth="1"/>
    <col min="4" max="5" width="20.7109375" style="1" customWidth="1"/>
    <col min="6" max="16384" width="9.140625" style="1"/>
  </cols>
  <sheetData>
    <row r="1" spans="1:5" ht="12" thickBot="1" x14ac:dyDescent="0.3">
      <c r="A1" s="45" t="s">
        <v>205</v>
      </c>
      <c r="B1" s="45"/>
      <c r="C1" s="45"/>
      <c r="D1" s="45"/>
      <c r="E1" s="45"/>
    </row>
    <row r="2" spans="1:5" ht="34.5" thickBot="1" x14ac:dyDescent="0.3">
      <c r="A2" s="7" t="s">
        <v>139</v>
      </c>
      <c r="B2" s="8" t="s">
        <v>153</v>
      </c>
      <c r="C2" s="9" t="s">
        <v>154</v>
      </c>
      <c r="D2" s="10" t="s">
        <v>196</v>
      </c>
      <c r="E2" s="11" t="s">
        <v>176</v>
      </c>
    </row>
    <row r="3" spans="1:5" x14ac:dyDescent="0.25">
      <c r="A3" s="46" t="s">
        <v>25</v>
      </c>
      <c r="B3" s="13" t="s">
        <v>141</v>
      </c>
      <c r="C3" s="14">
        <v>2.3561999999999999</v>
      </c>
      <c r="D3" s="58">
        <f>SUM(C3:C14)</f>
        <v>20.409849999999995</v>
      </c>
      <c r="E3" s="49">
        <f>D3</f>
        <v>20.409849999999995</v>
      </c>
    </row>
    <row r="4" spans="1:5" x14ac:dyDescent="0.25">
      <c r="A4" s="47"/>
      <c r="B4" s="4" t="s">
        <v>142</v>
      </c>
      <c r="C4" s="5">
        <v>1.8468</v>
      </c>
      <c r="D4" s="59"/>
      <c r="E4" s="61"/>
    </row>
    <row r="5" spans="1:5" x14ac:dyDescent="0.25">
      <c r="A5" s="47"/>
      <c r="B5" s="4" t="s">
        <v>143</v>
      </c>
      <c r="C5" s="5">
        <v>0.95545000000000002</v>
      </c>
      <c r="D5" s="59"/>
      <c r="E5" s="61"/>
    </row>
    <row r="6" spans="1:5" x14ac:dyDescent="0.25">
      <c r="A6" s="47"/>
      <c r="B6" s="4" t="s">
        <v>144</v>
      </c>
      <c r="C6" s="5">
        <v>2.9988000000000001</v>
      </c>
      <c r="D6" s="59"/>
      <c r="E6" s="61"/>
    </row>
    <row r="7" spans="1:5" x14ac:dyDescent="0.25">
      <c r="A7" s="47"/>
      <c r="B7" s="4" t="s">
        <v>145</v>
      </c>
      <c r="C7" s="5">
        <v>1.23725</v>
      </c>
      <c r="D7" s="59"/>
      <c r="E7" s="61"/>
    </row>
    <row r="8" spans="1:5" x14ac:dyDescent="0.25">
      <c r="A8" s="47"/>
      <c r="B8" s="4" t="s">
        <v>146</v>
      </c>
      <c r="C8" s="5">
        <v>1.1850000000000001</v>
      </c>
      <c r="D8" s="59"/>
      <c r="E8" s="61"/>
    </row>
    <row r="9" spans="1:5" x14ac:dyDescent="0.25">
      <c r="A9" s="47"/>
      <c r="B9" s="4" t="s">
        <v>147</v>
      </c>
      <c r="C9" s="5">
        <v>1.1599999999999999</v>
      </c>
      <c r="D9" s="59"/>
      <c r="E9" s="61"/>
    </row>
    <row r="10" spans="1:5" x14ac:dyDescent="0.25">
      <c r="A10" s="47"/>
      <c r="B10" s="4" t="s">
        <v>148</v>
      </c>
      <c r="C10" s="5">
        <v>2.4371499999999999</v>
      </c>
      <c r="D10" s="59"/>
      <c r="E10" s="61"/>
    </row>
    <row r="11" spans="1:5" x14ac:dyDescent="0.25">
      <c r="A11" s="47"/>
      <c r="B11" s="4" t="s">
        <v>149</v>
      </c>
      <c r="C11" s="5">
        <v>3.0491999999999999</v>
      </c>
      <c r="D11" s="59"/>
      <c r="E11" s="61"/>
    </row>
    <row r="12" spans="1:5" x14ac:dyDescent="0.25">
      <c r="A12" s="47"/>
      <c r="B12" s="4" t="s">
        <v>150</v>
      </c>
      <c r="C12" s="5">
        <v>0.78400000000000003</v>
      </c>
      <c r="D12" s="59"/>
      <c r="E12" s="61"/>
    </row>
    <row r="13" spans="1:5" x14ac:dyDescent="0.25">
      <c r="A13" s="47"/>
      <c r="B13" s="4" t="s">
        <v>151</v>
      </c>
      <c r="C13" s="5">
        <v>1.2</v>
      </c>
      <c r="D13" s="59"/>
      <c r="E13" s="61"/>
    </row>
    <row r="14" spans="1:5" ht="12" thickBot="1" x14ac:dyDescent="0.3">
      <c r="A14" s="48"/>
      <c r="B14" s="17" t="s">
        <v>152</v>
      </c>
      <c r="C14" s="18">
        <v>1.2</v>
      </c>
      <c r="D14" s="60"/>
      <c r="E14" s="62"/>
    </row>
    <row r="15" spans="1:5" x14ac:dyDescent="0.25">
      <c r="A15" s="46" t="s">
        <v>26</v>
      </c>
      <c r="B15" s="13" t="s">
        <v>141</v>
      </c>
      <c r="C15" s="14">
        <v>0.2301</v>
      </c>
      <c r="D15" s="58">
        <f>SUM(C15:C28)</f>
        <v>15.840574999999998</v>
      </c>
      <c r="E15" s="49">
        <f>D15</f>
        <v>15.840574999999998</v>
      </c>
    </row>
    <row r="16" spans="1:5" x14ac:dyDescent="0.25">
      <c r="A16" s="47"/>
      <c r="B16" s="4" t="s">
        <v>142</v>
      </c>
      <c r="C16" s="5">
        <v>0.24199999999999999</v>
      </c>
      <c r="D16" s="59"/>
      <c r="E16" s="61"/>
    </row>
    <row r="17" spans="1:5" x14ac:dyDescent="0.25">
      <c r="A17" s="47"/>
      <c r="B17" s="4" t="s">
        <v>143</v>
      </c>
      <c r="C17" s="5">
        <v>1.1830499999999999</v>
      </c>
      <c r="D17" s="59"/>
      <c r="E17" s="61"/>
    </row>
    <row r="18" spans="1:5" x14ac:dyDescent="0.25">
      <c r="A18" s="47"/>
      <c r="B18" s="4" t="s">
        <v>144</v>
      </c>
      <c r="C18" s="5">
        <v>1.1819999999999999</v>
      </c>
      <c r="D18" s="59"/>
      <c r="E18" s="61"/>
    </row>
    <row r="19" spans="1:5" x14ac:dyDescent="0.25">
      <c r="A19" s="47"/>
      <c r="B19" s="4" t="s">
        <v>145</v>
      </c>
      <c r="C19" s="5">
        <v>1.1731499999999999</v>
      </c>
      <c r="D19" s="59"/>
      <c r="E19" s="61"/>
    </row>
    <row r="20" spans="1:5" x14ac:dyDescent="0.25">
      <c r="A20" s="47"/>
      <c r="B20" s="4" t="s">
        <v>146</v>
      </c>
      <c r="C20" s="5">
        <v>1.1780999999999999</v>
      </c>
      <c r="D20" s="59"/>
      <c r="E20" s="61"/>
    </row>
    <row r="21" spans="1:5" x14ac:dyDescent="0.25">
      <c r="A21" s="47"/>
      <c r="B21" s="4" t="s">
        <v>147</v>
      </c>
      <c r="C21" s="5">
        <v>1.1731499999999999</v>
      </c>
      <c r="D21" s="59"/>
      <c r="E21" s="61"/>
    </row>
    <row r="22" spans="1:5" x14ac:dyDescent="0.25">
      <c r="A22" s="47"/>
      <c r="B22" s="4" t="s">
        <v>148</v>
      </c>
      <c r="C22" s="5">
        <v>1.1661999999999999</v>
      </c>
      <c r="D22" s="59"/>
      <c r="E22" s="61"/>
    </row>
    <row r="23" spans="1:5" x14ac:dyDescent="0.25">
      <c r="A23" s="47"/>
      <c r="B23" s="4" t="s">
        <v>149</v>
      </c>
      <c r="C23" s="5">
        <v>1.489025</v>
      </c>
      <c r="D23" s="59"/>
      <c r="E23" s="61"/>
    </row>
    <row r="24" spans="1:5" x14ac:dyDescent="0.25">
      <c r="A24" s="47"/>
      <c r="B24" s="4" t="s">
        <v>150</v>
      </c>
      <c r="C24" s="5">
        <v>1.489025</v>
      </c>
      <c r="D24" s="59"/>
      <c r="E24" s="61"/>
    </row>
    <row r="25" spans="1:5" x14ac:dyDescent="0.25">
      <c r="A25" s="47"/>
      <c r="B25" s="4" t="s">
        <v>151</v>
      </c>
      <c r="C25" s="5">
        <v>1.5</v>
      </c>
      <c r="D25" s="59"/>
      <c r="E25" s="61"/>
    </row>
    <row r="26" spans="1:5" x14ac:dyDescent="0.25">
      <c r="A26" s="47"/>
      <c r="B26" s="4" t="s">
        <v>152</v>
      </c>
      <c r="C26" s="5">
        <v>1.478575</v>
      </c>
      <c r="D26" s="59"/>
      <c r="E26" s="61"/>
    </row>
    <row r="27" spans="1:5" x14ac:dyDescent="0.25">
      <c r="A27" s="47"/>
      <c r="B27" s="4" t="s">
        <v>155</v>
      </c>
      <c r="C27" s="5">
        <v>1.1830499999999999</v>
      </c>
      <c r="D27" s="59"/>
      <c r="E27" s="61"/>
    </row>
    <row r="28" spans="1:5" ht="12" thickBot="1" x14ac:dyDescent="0.3">
      <c r="A28" s="48"/>
      <c r="B28" s="17" t="s">
        <v>156</v>
      </c>
      <c r="C28" s="18">
        <v>1.1731499999999999</v>
      </c>
      <c r="D28" s="60"/>
      <c r="E28" s="62"/>
    </row>
    <row r="29" spans="1:5" x14ac:dyDescent="0.25">
      <c r="A29" s="46" t="s">
        <v>27</v>
      </c>
      <c r="B29" s="13" t="s">
        <v>141</v>
      </c>
      <c r="C29" s="14">
        <v>2.4</v>
      </c>
      <c r="D29" s="58">
        <f>SUM(C29:C42)</f>
        <v>29.759999999999998</v>
      </c>
      <c r="E29" s="49">
        <f>D29</f>
        <v>29.759999999999998</v>
      </c>
    </row>
    <row r="30" spans="1:5" x14ac:dyDescent="0.25">
      <c r="A30" s="47"/>
      <c r="B30" s="4" t="s">
        <v>142</v>
      </c>
      <c r="C30" s="5">
        <v>2.4</v>
      </c>
      <c r="D30" s="59"/>
      <c r="E30" s="61"/>
    </row>
    <row r="31" spans="1:5" x14ac:dyDescent="0.25">
      <c r="A31" s="47"/>
      <c r="B31" s="4" t="s">
        <v>143</v>
      </c>
      <c r="C31" s="5">
        <v>3</v>
      </c>
      <c r="D31" s="59"/>
      <c r="E31" s="61"/>
    </row>
    <row r="32" spans="1:5" x14ac:dyDescent="0.25">
      <c r="A32" s="47"/>
      <c r="B32" s="4" t="s">
        <v>144</v>
      </c>
      <c r="C32" s="5">
        <v>3</v>
      </c>
      <c r="D32" s="59"/>
      <c r="E32" s="61"/>
    </row>
    <row r="33" spans="1:5" x14ac:dyDescent="0.25">
      <c r="A33" s="47"/>
      <c r="B33" s="4" t="s">
        <v>145</v>
      </c>
      <c r="C33" s="5">
        <v>3</v>
      </c>
      <c r="D33" s="59"/>
      <c r="E33" s="61"/>
    </row>
    <row r="34" spans="1:5" x14ac:dyDescent="0.25">
      <c r="A34" s="47"/>
      <c r="B34" s="4" t="s">
        <v>146</v>
      </c>
      <c r="C34" s="5">
        <v>1.2</v>
      </c>
      <c r="D34" s="59"/>
      <c r="E34" s="61"/>
    </row>
    <row r="35" spans="1:5" x14ac:dyDescent="0.25">
      <c r="A35" s="47"/>
      <c r="B35" s="4" t="s">
        <v>147</v>
      </c>
      <c r="C35" s="5">
        <v>2.4</v>
      </c>
      <c r="D35" s="59"/>
      <c r="E35" s="61"/>
    </row>
    <row r="36" spans="1:5" x14ac:dyDescent="0.25">
      <c r="A36" s="47"/>
      <c r="B36" s="4" t="s">
        <v>148</v>
      </c>
      <c r="C36" s="6">
        <v>1.44</v>
      </c>
      <c r="D36" s="59"/>
      <c r="E36" s="61"/>
    </row>
    <row r="37" spans="1:5" x14ac:dyDescent="0.25">
      <c r="A37" s="47"/>
      <c r="B37" s="4" t="s">
        <v>149</v>
      </c>
      <c r="C37" s="6">
        <v>1.44</v>
      </c>
      <c r="D37" s="59"/>
      <c r="E37" s="61"/>
    </row>
    <row r="38" spans="1:5" x14ac:dyDescent="0.25">
      <c r="A38" s="47"/>
      <c r="B38" s="4" t="s">
        <v>150</v>
      </c>
      <c r="C38" s="6">
        <v>2.4</v>
      </c>
      <c r="D38" s="59"/>
      <c r="E38" s="61"/>
    </row>
    <row r="39" spans="1:5" x14ac:dyDescent="0.25">
      <c r="A39" s="47"/>
      <c r="B39" s="4" t="s">
        <v>151</v>
      </c>
      <c r="C39" s="5">
        <v>2.4</v>
      </c>
      <c r="D39" s="59"/>
      <c r="E39" s="61"/>
    </row>
    <row r="40" spans="1:5" x14ac:dyDescent="0.25">
      <c r="A40" s="47"/>
      <c r="B40" s="4" t="s">
        <v>152</v>
      </c>
      <c r="C40" s="5">
        <v>3</v>
      </c>
      <c r="D40" s="59"/>
      <c r="E40" s="61"/>
    </row>
    <row r="41" spans="1:5" x14ac:dyDescent="0.25">
      <c r="A41" s="47"/>
      <c r="B41" s="4" t="s">
        <v>155</v>
      </c>
      <c r="C41" s="5">
        <v>1.2</v>
      </c>
      <c r="D41" s="59"/>
      <c r="E41" s="61"/>
    </row>
    <row r="42" spans="1:5" ht="12" thickBot="1" x14ac:dyDescent="0.3">
      <c r="A42" s="48"/>
      <c r="B42" s="17" t="s">
        <v>156</v>
      </c>
      <c r="C42" s="18">
        <v>0.48</v>
      </c>
      <c r="D42" s="60"/>
      <c r="E42" s="62"/>
    </row>
    <row r="43" spans="1:5" x14ac:dyDescent="0.25">
      <c r="A43" s="46" t="s">
        <v>28</v>
      </c>
      <c r="B43" s="13" t="s">
        <v>141</v>
      </c>
      <c r="C43" s="14">
        <v>1.1661999999999999</v>
      </c>
      <c r="D43" s="58">
        <f>SUM(C43:C54)</f>
        <v>9.9771999999999998</v>
      </c>
      <c r="E43" s="49">
        <f>D43</f>
        <v>9.9771999999999998</v>
      </c>
    </row>
    <row r="44" spans="1:5" x14ac:dyDescent="0.25">
      <c r="A44" s="47"/>
      <c r="B44" s="4" t="s">
        <v>142</v>
      </c>
      <c r="C44" s="5">
        <v>0.5</v>
      </c>
      <c r="D44" s="59"/>
      <c r="E44" s="61"/>
    </row>
    <row r="45" spans="1:5" x14ac:dyDescent="0.25">
      <c r="A45" s="47"/>
      <c r="B45" s="4" t="s">
        <v>143</v>
      </c>
      <c r="C45" s="5">
        <v>0.5</v>
      </c>
      <c r="D45" s="59"/>
      <c r="E45" s="61"/>
    </row>
    <row r="46" spans="1:5" x14ac:dyDescent="0.25">
      <c r="A46" s="47"/>
      <c r="B46" s="4" t="s">
        <v>144</v>
      </c>
      <c r="C46" s="5">
        <v>0.5</v>
      </c>
      <c r="D46" s="59"/>
      <c r="E46" s="61"/>
    </row>
    <row r="47" spans="1:5" x14ac:dyDescent="0.25">
      <c r="A47" s="47"/>
      <c r="B47" s="4" t="s">
        <v>145</v>
      </c>
      <c r="C47" s="5">
        <v>0.5</v>
      </c>
      <c r="D47" s="59"/>
      <c r="E47" s="61"/>
    </row>
    <row r="48" spans="1:5" x14ac:dyDescent="0.25">
      <c r="A48" s="47"/>
      <c r="B48" s="4" t="s">
        <v>146</v>
      </c>
      <c r="C48" s="5">
        <v>1.1661999999999999</v>
      </c>
      <c r="D48" s="59"/>
      <c r="E48" s="61"/>
    </row>
    <row r="49" spans="1:5" x14ac:dyDescent="0.25">
      <c r="A49" s="47"/>
      <c r="B49" s="4" t="s">
        <v>147</v>
      </c>
      <c r="C49" s="5">
        <v>1.1661999999999999</v>
      </c>
      <c r="D49" s="59"/>
      <c r="E49" s="61"/>
    </row>
    <row r="50" spans="1:5" x14ac:dyDescent="0.25">
      <c r="A50" s="47"/>
      <c r="B50" s="4" t="s">
        <v>148</v>
      </c>
      <c r="C50" s="5">
        <v>1.1661999999999999</v>
      </c>
      <c r="D50" s="59"/>
      <c r="E50" s="61"/>
    </row>
    <row r="51" spans="1:5" x14ac:dyDescent="0.25">
      <c r="A51" s="47"/>
      <c r="B51" s="4" t="s">
        <v>149</v>
      </c>
      <c r="C51" s="5">
        <v>1.1661999999999999</v>
      </c>
      <c r="D51" s="59"/>
      <c r="E51" s="61"/>
    </row>
    <row r="52" spans="1:5" x14ac:dyDescent="0.25">
      <c r="A52" s="47"/>
      <c r="B52" s="4" t="s">
        <v>150</v>
      </c>
      <c r="C52" s="5">
        <v>1.1661999999999999</v>
      </c>
      <c r="D52" s="59"/>
      <c r="E52" s="61"/>
    </row>
    <row r="53" spans="1:5" x14ac:dyDescent="0.25">
      <c r="A53" s="47"/>
      <c r="B53" s="4" t="s">
        <v>151</v>
      </c>
      <c r="C53" s="5">
        <v>0.49</v>
      </c>
      <c r="D53" s="59"/>
      <c r="E53" s="61"/>
    </row>
    <row r="54" spans="1:5" ht="12" thickBot="1" x14ac:dyDescent="0.3">
      <c r="A54" s="48"/>
      <c r="B54" s="17" t="s">
        <v>152</v>
      </c>
      <c r="C54" s="18">
        <v>0.49</v>
      </c>
      <c r="D54" s="60"/>
      <c r="E54" s="62"/>
    </row>
    <row r="55" spans="1:5" x14ac:dyDescent="0.25">
      <c r="A55" s="46" t="s">
        <v>29</v>
      </c>
      <c r="B55" s="13" t="s">
        <v>141</v>
      </c>
      <c r="C55" s="14">
        <v>1.5</v>
      </c>
      <c r="D55" s="58">
        <f>SUM(C55:C60)</f>
        <v>14.399999999999999</v>
      </c>
      <c r="E55" s="49">
        <f>D55</f>
        <v>14.399999999999999</v>
      </c>
    </row>
    <row r="56" spans="1:5" x14ac:dyDescent="0.25">
      <c r="A56" s="47"/>
      <c r="B56" s="4" t="s">
        <v>142</v>
      </c>
      <c r="C56" s="5">
        <v>4.5</v>
      </c>
      <c r="D56" s="59"/>
      <c r="E56" s="61"/>
    </row>
    <row r="57" spans="1:5" x14ac:dyDescent="0.25">
      <c r="A57" s="47"/>
      <c r="B57" s="4" t="s">
        <v>143</v>
      </c>
      <c r="C57" s="5">
        <v>1.5</v>
      </c>
      <c r="D57" s="59"/>
      <c r="E57" s="61"/>
    </row>
    <row r="58" spans="1:5" x14ac:dyDescent="0.25">
      <c r="A58" s="47"/>
      <c r="B58" s="4" t="s">
        <v>144</v>
      </c>
      <c r="C58" s="5">
        <v>1.2</v>
      </c>
      <c r="D58" s="59"/>
      <c r="E58" s="61"/>
    </row>
    <row r="59" spans="1:5" x14ac:dyDescent="0.25">
      <c r="A59" s="47"/>
      <c r="B59" s="4" t="s">
        <v>145</v>
      </c>
      <c r="C59" s="5">
        <v>4.5</v>
      </c>
      <c r="D59" s="59"/>
      <c r="E59" s="61"/>
    </row>
    <row r="60" spans="1:5" ht="12" thickBot="1" x14ac:dyDescent="0.3">
      <c r="A60" s="48"/>
      <c r="B60" s="17" t="s">
        <v>146</v>
      </c>
      <c r="C60" s="18">
        <v>1.2</v>
      </c>
      <c r="D60" s="60"/>
      <c r="E60" s="62"/>
    </row>
    <row r="61" spans="1:5" x14ac:dyDescent="0.25">
      <c r="A61" s="46" t="s">
        <v>30</v>
      </c>
      <c r="B61" s="13" t="s">
        <v>141</v>
      </c>
      <c r="C61" s="14">
        <v>2.9249999999999998</v>
      </c>
      <c r="D61" s="58">
        <f>SUM(C61:C63)</f>
        <v>10.35</v>
      </c>
      <c r="E61" s="49">
        <f>D61</f>
        <v>10.35</v>
      </c>
    </row>
    <row r="62" spans="1:5" x14ac:dyDescent="0.25">
      <c r="A62" s="47"/>
      <c r="B62" s="4" t="s">
        <v>142</v>
      </c>
      <c r="C62" s="5">
        <v>4.5</v>
      </c>
      <c r="D62" s="59"/>
      <c r="E62" s="61"/>
    </row>
    <row r="63" spans="1:5" ht="12" thickBot="1" x14ac:dyDescent="0.3">
      <c r="A63" s="48"/>
      <c r="B63" s="17" t="s">
        <v>143</v>
      </c>
      <c r="C63" s="18">
        <v>2.9249999999999998</v>
      </c>
      <c r="D63" s="60"/>
      <c r="E63" s="62"/>
    </row>
    <row r="64" spans="1:5" x14ac:dyDescent="0.25">
      <c r="A64" s="46" t="s">
        <v>31</v>
      </c>
      <c r="B64" s="13" t="s">
        <v>141</v>
      </c>
      <c r="C64" s="14">
        <v>1.8</v>
      </c>
      <c r="D64" s="58">
        <f>SUM(C64:C69)</f>
        <v>9.5</v>
      </c>
      <c r="E64" s="49">
        <f>D64</f>
        <v>9.5</v>
      </c>
    </row>
    <row r="65" spans="1:5" x14ac:dyDescent="0.25">
      <c r="A65" s="47"/>
      <c r="B65" s="4" t="s">
        <v>142</v>
      </c>
      <c r="C65" s="5">
        <v>1.8</v>
      </c>
      <c r="D65" s="59"/>
      <c r="E65" s="50"/>
    </row>
    <row r="66" spans="1:5" x14ac:dyDescent="0.25">
      <c r="A66" s="47"/>
      <c r="B66" s="4" t="s">
        <v>143</v>
      </c>
      <c r="C66" s="5">
        <v>1.8</v>
      </c>
      <c r="D66" s="59"/>
      <c r="E66" s="50"/>
    </row>
    <row r="67" spans="1:5" x14ac:dyDescent="0.25">
      <c r="A67" s="47"/>
      <c r="B67" s="4" t="s">
        <v>144</v>
      </c>
      <c r="C67" s="5">
        <v>1.8</v>
      </c>
      <c r="D67" s="59"/>
      <c r="E67" s="50"/>
    </row>
    <row r="68" spans="1:5" x14ac:dyDescent="0.25">
      <c r="A68" s="47"/>
      <c r="B68" s="4" t="s">
        <v>145</v>
      </c>
      <c r="C68" s="5">
        <v>0.8</v>
      </c>
      <c r="D68" s="59"/>
      <c r="E68" s="50"/>
    </row>
    <row r="69" spans="1:5" ht="12" thickBot="1" x14ac:dyDescent="0.3">
      <c r="A69" s="48"/>
      <c r="B69" s="17" t="s">
        <v>146</v>
      </c>
      <c r="C69" s="18">
        <v>1.5</v>
      </c>
      <c r="D69" s="60"/>
      <c r="E69" s="51"/>
    </row>
    <row r="70" spans="1:5" x14ac:dyDescent="0.25">
      <c r="A70" s="46" t="s">
        <v>32</v>
      </c>
      <c r="B70" s="13" t="s">
        <v>168</v>
      </c>
      <c r="C70" s="14">
        <v>1.65</v>
      </c>
      <c r="D70" s="58">
        <f>SUM(C70:C76)</f>
        <v>10.61</v>
      </c>
      <c r="E70" s="49">
        <f>D70</f>
        <v>10.61</v>
      </c>
    </row>
    <row r="71" spans="1:5" x14ac:dyDescent="0.25">
      <c r="A71" s="47"/>
      <c r="B71" s="4" t="s">
        <v>169</v>
      </c>
      <c r="C71" s="5">
        <v>1.65</v>
      </c>
      <c r="D71" s="59"/>
      <c r="E71" s="61"/>
    </row>
    <row r="72" spans="1:5" x14ac:dyDescent="0.25">
      <c r="A72" s="47"/>
      <c r="B72" s="4" t="s">
        <v>170</v>
      </c>
      <c r="C72" s="5">
        <v>1.65</v>
      </c>
      <c r="D72" s="59"/>
      <c r="E72" s="61"/>
    </row>
    <row r="73" spans="1:5" x14ac:dyDescent="0.25">
      <c r="A73" s="47"/>
      <c r="B73" s="4" t="s">
        <v>171</v>
      </c>
      <c r="C73" s="5">
        <v>1.65</v>
      </c>
      <c r="D73" s="59"/>
      <c r="E73" s="61"/>
    </row>
    <row r="74" spans="1:5" x14ac:dyDescent="0.25">
      <c r="A74" s="47"/>
      <c r="B74" s="4" t="s">
        <v>172</v>
      </c>
      <c r="C74" s="5">
        <v>2.31</v>
      </c>
      <c r="D74" s="59"/>
      <c r="E74" s="61"/>
    </row>
    <row r="75" spans="1:5" x14ac:dyDescent="0.25">
      <c r="A75" s="47"/>
      <c r="B75" s="4" t="s">
        <v>141</v>
      </c>
      <c r="C75" s="5">
        <v>0.5</v>
      </c>
      <c r="D75" s="59"/>
      <c r="E75" s="61"/>
    </row>
    <row r="76" spans="1:5" ht="12" thickBot="1" x14ac:dyDescent="0.3">
      <c r="A76" s="48"/>
      <c r="B76" s="17" t="s">
        <v>142</v>
      </c>
      <c r="C76" s="18">
        <v>1.2</v>
      </c>
      <c r="D76" s="60"/>
      <c r="E76" s="62"/>
    </row>
    <row r="77" spans="1:5" x14ac:dyDescent="0.25">
      <c r="A77" s="46" t="s">
        <v>33</v>
      </c>
      <c r="B77" s="13" t="s">
        <v>141</v>
      </c>
      <c r="C77" s="14">
        <v>2</v>
      </c>
      <c r="D77" s="58">
        <f>SUM(C77:C88)</f>
        <v>20.727499999999999</v>
      </c>
      <c r="E77" s="49">
        <f>D77</f>
        <v>20.727499999999999</v>
      </c>
    </row>
    <row r="78" spans="1:5" x14ac:dyDescent="0.25">
      <c r="A78" s="47"/>
      <c r="B78" s="4" t="s">
        <v>142</v>
      </c>
      <c r="C78" s="5">
        <v>2.4</v>
      </c>
      <c r="D78" s="59"/>
      <c r="E78" s="61"/>
    </row>
    <row r="79" spans="1:5" x14ac:dyDescent="0.25">
      <c r="A79" s="47"/>
      <c r="B79" s="4" t="s">
        <v>143</v>
      </c>
      <c r="C79" s="5">
        <v>2.4</v>
      </c>
      <c r="D79" s="59"/>
      <c r="E79" s="61"/>
    </row>
    <row r="80" spans="1:5" x14ac:dyDescent="0.25">
      <c r="A80" s="47"/>
      <c r="B80" s="4" t="s">
        <v>144</v>
      </c>
      <c r="C80" s="5">
        <v>2.4</v>
      </c>
      <c r="D80" s="59"/>
      <c r="E80" s="61"/>
    </row>
    <row r="81" spans="1:5" x14ac:dyDescent="0.25">
      <c r="A81" s="47"/>
      <c r="B81" s="4" t="s">
        <v>145</v>
      </c>
      <c r="C81" s="5">
        <v>2.4</v>
      </c>
      <c r="D81" s="59"/>
      <c r="E81" s="61"/>
    </row>
    <row r="82" spans="1:5" x14ac:dyDescent="0.25">
      <c r="A82" s="47"/>
      <c r="B82" s="4" t="s">
        <v>146</v>
      </c>
      <c r="C82" s="5">
        <v>2.4</v>
      </c>
      <c r="D82" s="59"/>
      <c r="E82" s="61"/>
    </row>
    <row r="83" spans="1:5" x14ac:dyDescent="0.25">
      <c r="A83" s="47"/>
      <c r="B83" s="4" t="s">
        <v>147</v>
      </c>
      <c r="C83" s="5">
        <v>1.45</v>
      </c>
      <c r="D83" s="59"/>
      <c r="E83" s="61"/>
    </row>
    <row r="84" spans="1:5" x14ac:dyDescent="0.25">
      <c r="A84" s="47"/>
      <c r="B84" s="4" t="s">
        <v>148</v>
      </c>
      <c r="C84" s="5">
        <v>0.65</v>
      </c>
      <c r="D84" s="59"/>
      <c r="E84" s="61"/>
    </row>
    <row r="85" spans="1:5" x14ac:dyDescent="0.25">
      <c r="A85" s="47"/>
      <c r="B85" s="4" t="s">
        <v>149</v>
      </c>
      <c r="C85" s="5">
        <v>1.7549999999999999</v>
      </c>
      <c r="D85" s="59"/>
      <c r="E85" s="61"/>
    </row>
    <row r="86" spans="1:5" x14ac:dyDescent="0.25">
      <c r="A86" s="47"/>
      <c r="B86" s="4" t="s">
        <v>150</v>
      </c>
      <c r="C86" s="5">
        <v>1.7549999999999999</v>
      </c>
      <c r="D86" s="59"/>
      <c r="E86" s="61"/>
    </row>
    <row r="87" spans="1:5" x14ac:dyDescent="0.25">
      <c r="A87" s="47"/>
      <c r="B87" s="4" t="s">
        <v>151</v>
      </c>
      <c r="C87" s="5">
        <v>0.24</v>
      </c>
      <c r="D87" s="59"/>
      <c r="E87" s="61"/>
    </row>
    <row r="88" spans="1:5" ht="12" thickBot="1" x14ac:dyDescent="0.3">
      <c r="A88" s="48"/>
      <c r="B88" s="17" t="s">
        <v>152</v>
      </c>
      <c r="C88" s="18">
        <v>0.87749999999999995</v>
      </c>
      <c r="D88" s="60"/>
      <c r="E88" s="62"/>
    </row>
    <row r="89" spans="1:5" x14ac:dyDescent="0.25">
      <c r="A89" s="46" t="s">
        <v>34</v>
      </c>
      <c r="B89" s="13" t="s">
        <v>141</v>
      </c>
      <c r="C89" s="14">
        <v>1</v>
      </c>
      <c r="D89" s="58">
        <f>SUM(C89:C96)</f>
        <v>10.050000000000001</v>
      </c>
      <c r="E89" s="49">
        <f>D89</f>
        <v>10.050000000000001</v>
      </c>
    </row>
    <row r="90" spans="1:5" x14ac:dyDescent="0.25">
      <c r="A90" s="47"/>
      <c r="B90" s="4" t="s">
        <v>168</v>
      </c>
      <c r="C90" s="5">
        <v>1.65</v>
      </c>
      <c r="D90" s="59"/>
      <c r="E90" s="61"/>
    </row>
    <row r="91" spans="1:5" x14ac:dyDescent="0.25">
      <c r="A91" s="47"/>
      <c r="B91" s="4" t="s">
        <v>169</v>
      </c>
      <c r="C91" s="5">
        <v>1.65</v>
      </c>
      <c r="D91" s="59"/>
      <c r="E91" s="61"/>
    </row>
    <row r="92" spans="1:5" x14ac:dyDescent="0.25">
      <c r="A92" s="47"/>
      <c r="B92" s="4" t="s">
        <v>170</v>
      </c>
      <c r="C92" s="5">
        <v>1.65</v>
      </c>
      <c r="D92" s="59"/>
      <c r="E92" s="61"/>
    </row>
    <row r="93" spans="1:5" x14ac:dyDescent="0.25">
      <c r="A93" s="47"/>
      <c r="B93" s="4" t="s">
        <v>171</v>
      </c>
      <c r="C93" s="5">
        <v>1.65</v>
      </c>
      <c r="D93" s="59"/>
      <c r="E93" s="61"/>
    </row>
    <row r="94" spans="1:5" x14ac:dyDescent="0.25">
      <c r="A94" s="47"/>
      <c r="B94" s="4" t="s">
        <v>173</v>
      </c>
      <c r="C94" s="5">
        <v>0.8</v>
      </c>
      <c r="D94" s="59"/>
      <c r="E94" s="61"/>
    </row>
    <row r="95" spans="1:5" x14ac:dyDescent="0.25">
      <c r="A95" s="47"/>
      <c r="B95" s="4" t="s">
        <v>142</v>
      </c>
      <c r="C95" s="5">
        <v>1</v>
      </c>
      <c r="D95" s="59"/>
      <c r="E95" s="61"/>
    </row>
    <row r="96" spans="1:5" ht="12" thickBot="1" x14ac:dyDescent="0.3">
      <c r="A96" s="48"/>
      <c r="B96" s="17" t="s">
        <v>143</v>
      </c>
      <c r="C96" s="18">
        <v>0.65</v>
      </c>
      <c r="D96" s="60"/>
      <c r="E96" s="62"/>
    </row>
    <row r="97" spans="1:5" x14ac:dyDescent="0.25">
      <c r="A97" s="46" t="s">
        <v>35</v>
      </c>
      <c r="B97" s="13" t="s">
        <v>168</v>
      </c>
      <c r="C97" s="14">
        <v>1.65</v>
      </c>
      <c r="D97" s="58">
        <f>SUM(C97:C105)</f>
        <v>14.200000000000001</v>
      </c>
      <c r="E97" s="49">
        <f>D97</f>
        <v>14.200000000000001</v>
      </c>
    </row>
    <row r="98" spans="1:5" x14ac:dyDescent="0.25">
      <c r="A98" s="47"/>
      <c r="B98" s="4" t="s">
        <v>169</v>
      </c>
      <c r="C98" s="5">
        <v>1.65</v>
      </c>
      <c r="D98" s="59"/>
      <c r="E98" s="61"/>
    </row>
    <row r="99" spans="1:5" x14ac:dyDescent="0.25">
      <c r="A99" s="47"/>
      <c r="B99" s="4" t="s">
        <v>175</v>
      </c>
      <c r="C99" s="5">
        <v>2.4</v>
      </c>
      <c r="D99" s="59"/>
      <c r="E99" s="61"/>
    </row>
    <row r="100" spans="1:5" x14ac:dyDescent="0.25">
      <c r="A100" s="47"/>
      <c r="B100" s="4" t="s">
        <v>174</v>
      </c>
      <c r="C100" s="5">
        <v>2.4</v>
      </c>
      <c r="D100" s="59"/>
      <c r="E100" s="61"/>
    </row>
    <row r="101" spans="1:5" x14ac:dyDescent="0.25">
      <c r="A101" s="47"/>
      <c r="B101" s="4" t="s">
        <v>168</v>
      </c>
      <c r="C101" s="5">
        <v>1.65</v>
      </c>
      <c r="D101" s="59"/>
      <c r="E101" s="61"/>
    </row>
    <row r="102" spans="1:5" x14ac:dyDescent="0.25">
      <c r="A102" s="47"/>
      <c r="B102" s="4" t="s">
        <v>169</v>
      </c>
      <c r="C102" s="5">
        <v>1.65</v>
      </c>
      <c r="D102" s="59"/>
      <c r="E102" s="61"/>
    </row>
    <row r="103" spans="1:5" x14ac:dyDescent="0.25">
      <c r="A103" s="47"/>
      <c r="B103" s="4" t="s">
        <v>141</v>
      </c>
      <c r="C103" s="5">
        <v>1</v>
      </c>
      <c r="D103" s="59"/>
      <c r="E103" s="61"/>
    </row>
    <row r="104" spans="1:5" x14ac:dyDescent="0.25">
      <c r="A104" s="47"/>
      <c r="B104" s="4" t="s">
        <v>142</v>
      </c>
      <c r="C104" s="5">
        <v>1</v>
      </c>
      <c r="D104" s="59"/>
      <c r="E104" s="61"/>
    </row>
    <row r="105" spans="1:5" ht="12" thickBot="1" x14ac:dyDescent="0.3">
      <c r="A105" s="48"/>
      <c r="B105" s="17" t="s">
        <v>143</v>
      </c>
      <c r="C105" s="18">
        <v>0.8</v>
      </c>
      <c r="D105" s="60"/>
      <c r="E105" s="62"/>
    </row>
    <row r="106" spans="1:5" x14ac:dyDescent="0.25">
      <c r="A106" s="46" t="s">
        <v>36</v>
      </c>
      <c r="B106" s="13" t="s">
        <v>141</v>
      </c>
      <c r="C106" s="14">
        <v>1.7612000000000001</v>
      </c>
      <c r="D106" s="58">
        <f>SUM(C106:C116)</f>
        <v>11.589899999999998</v>
      </c>
      <c r="E106" s="49">
        <f>D106</f>
        <v>11.589899999999998</v>
      </c>
    </row>
    <row r="107" spans="1:5" x14ac:dyDescent="0.25">
      <c r="A107" s="47"/>
      <c r="B107" s="4" t="s">
        <v>142</v>
      </c>
      <c r="C107" s="5">
        <v>1.7612000000000001</v>
      </c>
      <c r="D107" s="59"/>
      <c r="E107" s="61"/>
    </row>
    <row r="108" spans="1:5" x14ac:dyDescent="0.25">
      <c r="A108" s="47"/>
      <c r="B108" s="4" t="s">
        <v>143</v>
      </c>
      <c r="C108" s="5">
        <v>1.1800999999999999</v>
      </c>
      <c r="D108" s="59"/>
      <c r="E108" s="61"/>
    </row>
    <row r="109" spans="1:5" x14ac:dyDescent="0.25">
      <c r="A109" s="47"/>
      <c r="B109" s="4" t="s">
        <v>144</v>
      </c>
      <c r="C109" s="5">
        <v>1.4850000000000001</v>
      </c>
      <c r="D109" s="59"/>
      <c r="E109" s="61"/>
    </row>
    <row r="110" spans="1:5" x14ac:dyDescent="0.25">
      <c r="A110" s="47"/>
      <c r="B110" s="4" t="s">
        <v>145</v>
      </c>
      <c r="C110" s="5">
        <v>1.2078</v>
      </c>
      <c r="D110" s="59"/>
      <c r="E110" s="61"/>
    </row>
    <row r="111" spans="1:5" x14ac:dyDescent="0.25">
      <c r="A111" s="47"/>
      <c r="B111" s="4" t="s">
        <v>146</v>
      </c>
      <c r="C111" s="5">
        <v>0.99119999999999997</v>
      </c>
      <c r="D111" s="59"/>
      <c r="E111" s="61"/>
    </row>
    <row r="112" spans="1:5" x14ac:dyDescent="0.25">
      <c r="A112" s="47"/>
      <c r="B112" s="4" t="s">
        <v>147</v>
      </c>
      <c r="C112" s="5">
        <v>0.35</v>
      </c>
      <c r="D112" s="59"/>
      <c r="E112" s="61"/>
    </row>
    <row r="113" spans="1:5" x14ac:dyDescent="0.25">
      <c r="A113" s="47"/>
      <c r="B113" s="4" t="s">
        <v>148</v>
      </c>
      <c r="C113" s="5">
        <v>1.7493000000000001</v>
      </c>
      <c r="D113" s="59"/>
      <c r="E113" s="61"/>
    </row>
    <row r="114" spans="1:5" x14ac:dyDescent="0.25">
      <c r="A114" s="47"/>
      <c r="B114" s="4" t="s">
        <v>149</v>
      </c>
      <c r="C114" s="5">
        <v>0.3901</v>
      </c>
      <c r="D114" s="59"/>
      <c r="E114" s="61"/>
    </row>
    <row r="115" spans="1:5" x14ac:dyDescent="0.25">
      <c r="A115" s="47"/>
      <c r="B115" s="4" t="s">
        <v>150</v>
      </c>
      <c r="C115" s="5">
        <v>0.35699999999999998</v>
      </c>
      <c r="D115" s="59"/>
      <c r="E115" s="61"/>
    </row>
    <row r="116" spans="1:5" ht="12" thickBot="1" x14ac:dyDescent="0.3">
      <c r="A116" s="48"/>
      <c r="B116" s="17" t="s">
        <v>151</v>
      </c>
      <c r="C116" s="18">
        <v>0.35699999999999998</v>
      </c>
      <c r="D116" s="60"/>
      <c r="E116" s="62"/>
    </row>
    <row r="117" spans="1:5" x14ac:dyDescent="0.25">
      <c r="A117" s="63" t="s">
        <v>37</v>
      </c>
      <c r="B117" s="13" t="s">
        <v>177</v>
      </c>
      <c r="C117" s="14">
        <v>4.32</v>
      </c>
      <c r="D117" s="55">
        <f>SUM(C117:C134)</f>
        <v>104.12000000000002</v>
      </c>
      <c r="E117" s="52">
        <f>D117</f>
        <v>104.12000000000002</v>
      </c>
    </row>
    <row r="118" spans="1:5" x14ac:dyDescent="0.25">
      <c r="A118" s="64"/>
      <c r="B118" s="4" t="s">
        <v>178</v>
      </c>
      <c r="C118" s="5">
        <v>8.7750000000000004</v>
      </c>
      <c r="D118" s="56"/>
      <c r="E118" s="53"/>
    </row>
    <row r="119" spans="1:5" x14ac:dyDescent="0.25">
      <c r="A119" s="64"/>
      <c r="B119" s="4" t="s">
        <v>179</v>
      </c>
      <c r="C119" s="5">
        <v>4.6550000000000002</v>
      </c>
      <c r="D119" s="56"/>
      <c r="E119" s="53"/>
    </row>
    <row r="120" spans="1:5" x14ac:dyDescent="0.25">
      <c r="A120" s="64"/>
      <c r="B120" s="4" t="s">
        <v>180</v>
      </c>
      <c r="C120" s="5">
        <v>4.6550000000000002</v>
      </c>
      <c r="D120" s="56"/>
      <c r="E120" s="53"/>
    </row>
    <row r="121" spans="1:5" x14ac:dyDescent="0.25">
      <c r="A121" s="64"/>
      <c r="B121" s="4" t="s">
        <v>181</v>
      </c>
      <c r="C121" s="5">
        <v>4.6550000000000002</v>
      </c>
      <c r="D121" s="56"/>
      <c r="E121" s="53"/>
    </row>
    <row r="122" spans="1:5" x14ac:dyDescent="0.25">
      <c r="A122" s="64"/>
      <c r="B122" s="4" t="s">
        <v>182</v>
      </c>
      <c r="C122" s="5">
        <v>13.230000000000002</v>
      </c>
      <c r="D122" s="56"/>
      <c r="E122" s="53"/>
    </row>
    <row r="123" spans="1:5" x14ac:dyDescent="0.25">
      <c r="A123" s="64"/>
      <c r="B123" s="4" t="s">
        <v>183</v>
      </c>
      <c r="C123" s="5">
        <v>4.6550000000000002</v>
      </c>
      <c r="D123" s="56"/>
      <c r="E123" s="53"/>
    </row>
    <row r="124" spans="1:5" x14ac:dyDescent="0.25">
      <c r="A124" s="64"/>
      <c r="B124" s="4" t="s">
        <v>184</v>
      </c>
      <c r="C124" s="5">
        <v>4.6550000000000002</v>
      </c>
      <c r="D124" s="56"/>
      <c r="E124" s="53"/>
    </row>
    <row r="125" spans="1:5" x14ac:dyDescent="0.25">
      <c r="A125" s="64"/>
      <c r="B125" s="4" t="s">
        <v>185</v>
      </c>
      <c r="C125" s="5">
        <v>4.6550000000000002</v>
      </c>
      <c r="D125" s="56"/>
      <c r="E125" s="53"/>
    </row>
    <row r="126" spans="1:5" x14ac:dyDescent="0.25">
      <c r="A126" s="64"/>
      <c r="B126" s="4" t="s">
        <v>186</v>
      </c>
      <c r="C126" s="5">
        <v>4.6550000000000002</v>
      </c>
      <c r="D126" s="56"/>
      <c r="E126" s="53"/>
    </row>
    <row r="127" spans="1:5" x14ac:dyDescent="0.25">
      <c r="A127" s="64"/>
      <c r="B127" s="4" t="s">
        <v>187</v>
      </c>
      <c r="C127" s="5">
        <v>4.0500000000000007</v>
      </c>
      <c r="D127" s="56"/>
      <c r="E127" s="53"/>
    </row>
    <row r="128" spans="1:5" x14ac:dyDescent="0.25">
      <c r="A128" s="64"/>
      <c r="B128" s="4" t="s">
        <v>188</v>
      </c>
      <c r="C128" s="5">
        <v>4.6550000000000002</v>
      </c>
      <c r="D128" s="56"/>
      <c r="E128" s="53"/>
    </row>
    <row r="129" spans="1:5" x14ac:dyDescent="0.25">
      <c r="A129" s="64"/>
      <c r="B129" s="4" t="s">
        <v>189</v>
      </c>
      <c r="C129" s="5">
        <v>4.6550000000000002</v>
      </c>
      <c r="D129" s="56"/>
      <c r="E129" s="53"/>
    </row>
    <row r="130" spans="1:5" x14ac:dyDescent="0.25">
      <c r="A130" s="64"/>
      <c r="B130" s="4" t="s">
        <v>190</v>
      </c>
      <c r="C130" s="5">
        <v>4.6550000000000002</v>
      </c>
      <c r="D130" s="56"/>
      <c r="E130" s="53"/>
    </row>
    <row r="131" spans="1:5" x14ac:dyDescent="0.25">
      <c r="A131" s="64"/>
      <c r="B131" s="4" t="s">
        <v>191</v>
      </c>
      <c r="C131" s="5">
        <v>4.6550000000000002</v>
      </c>
      <c r="D131" s="56"/>
      <c r="E131" s="53"/>
    </row>
    <row r="132" spans="1:5" x14ac:dyDescent="0.25">
      <c r="A132" s="64"/>
      <c r="B132" s="4" t="s">
        <v>192</v>
      </c>
      <c r="C132" s="5">
        <v>13.230000000000002</v>
      </c>
      <c r="D132" s="56"/>
      <c r="E132" s="53"/>
    </row>
    <row r="133" spans="1:5" x14ac:dyDescent="0.25">
      <c r="A133" s="64"/>
      <c r="B133" s="4" t="s">
        <v>193</v>
      </c>
      <c r="C133" s="5">
        <v>4.6550000000000002</v>
      </c>
      <c r="D133" s="56"/>
      <c r="E133" s="53"/>
    </row>
    <row r="134" spans="1:5" ht="12" thickBot="1" x14ac:dyDescent="0.3">
      <c r="A134" s="64"/>
      <c r="B134" s="4" t="s">
        <v>194</v>
      </c>
      <c r="C134" s="5">
        <v>4.6550000000000002</v>
      </c>
      <c r="D134" s="56"/>
      <c r="E134" s="53"/>
    </row>
    <row r="135" spans="1:5" x14ac:dyDescent="0.25">
      <c r="A135" s="63" t="s">
        <v>38</v>
      </c>
      <c r="B135" s="13" t="s">
        <v>195</v>
      </c>
      <c r="C135" s="14">
        <v>2.375</v>
      </c>
      <c r="D135" s="55">
        <f>SUM(C135:C136)</f>
        <v>94.375</v>
      </c>
      <c r="E135" s="52">
        <f>D135</f>
        <v>94.375</v>
      </c>
    </row>
    <row r="136" spans="1:5" ht="12" thickBot="1" x14ac:dyDescent="0.3">
      <c r="A136" s="65"/>
      <c r="B136" s="17" t="s">
        <v>200</v>
      </c>
      <c r="C136" s="18">
        <v>92</v>
      </c>
      <c r="D136" s="57"/>
      <c r="E136" s="54"/>
    </row>
    <row r="137" spans="1:5" x14ac:dyDescent="0.25">
      <c r="A137" s="63" t="s">
        <v>52</v>
      </c>
      <c r="B137" s="13" t="s">
        <v>177</v>
      </c>
      <c r="C137" s="14">
        <v>13.230000000000002</v>
      </c>
      <c r="D137" s="55">
        <f>SUM(C137:C141)</f>
        <v>68.83</v>
      </c>
      <c r="E137" s="52">
        <f>D137</f>
        <v>68.83</v>
      </c>
    </row>
    <row r="138" spans="1:5" x14ac:dyDescent="0.25">
      <c r="A138" s="64"/>
      <c r="B138" s="4" t="s">
        <v>178</v>
      </c>
      <c r="C138" s="5">
        <v>5.4</v>
      </c>
      <c r="D138" s="56"/>
      <c r="E138" s="53"/>
    </row>
    <row r="139" spans="1:5" x14ac:dyDescent="0.25">
      <c r="A139" s="64"/>
      <c r="B139" s="4" t="s">
        <v>179</v>
      </c>
      <c r="C139" s="5">
        <v>5.4</v>
      </c>
      <c r="D139" s="56"/>
      <c r="E139" s="53"/>
    </row>
    <row r="140" spans="1:5" x14ac:dyDescent="0.25">
      <c r="A140" s="64"/>
      <c r="B140" s="4" t="s">
        <v>180</v>
      </c>
      <c r="C140" s="5">
        <v>9.8000000000000007</v>
      </c>
      <c r="D140" s="56"/>
      <c r="E140" s="53"/>
    </row>
    <row r="141" spans="1:5" ht="12" thickBot="1" x14ac:dyDescent="0.3">
      <c r="A141" s="65"/>
      <c r="B141" s="17" t="s">
        <v>200</v>
      </c>
      <c r="C141" s="18">
        <v>35</v>
      </c>
      <c r="D141" s="57"/>
      <c r="E141" s="54"/>
    </row>
    <row r="142" spans="1:5" ht="12" thickBot="1" x14ac:dyDescent="0.3">
      <c r="A142" s="19" t="s">
        <v>1</v>
      </c>
      <c r="B142" s="20" t="s">
        <v>200</v>
      </c>
      <c r="C142" s="21">
        <v>6.4</v>
      </c>
      <c r="D142" s="21">
        <f>SUM(C142)</f>
        <v>6.4</v>
      </c>
      <c r="E142" s="22">
        <f>D142</f>
        <v>6.4</v>
      </c>
    </row>
    <row r="143" spans="1:5" x14ac:dyDescent="0.25">
      <c r="A143" s="46" t="s">
        <v>2</v>
      </c>
      <c r="B143" s="13" t="s">
        <v>141</v>
      </c>
      <c r="C143" s="14">
        <v>1.5</v>
      </c>
      <c r="D143" s="58">
        <f>SUM(C143:C148)</f>
        <v>7.86</v>
      </c>
      <c r="E143" s="49">
        <f>D143</f>
        <v>7.86</v>
      </c>
    </row>
    <row r="144" spans="1:5" x14ac:dyDescent="0.25">
      <c r="A144" s="47"/>
      <c r="B144" s="4" t="s">
        <v>142</v>
      </c>
      <c r="C144" s="5">
        <v>1.5</v>
      </c>
      <c r="D144" s="59"/>
      <c r="E144" s="61"/>
    </row>
    <row r="145" spans="1:5" x14ac:dyDescent="0.25">
      <c r="A145" s="47"/>
      <c r="B145" s="4" t="s">
        <v>143</v>
      </c>
      <c r="C145" s="5">
        <v>0.24</v>
      </c>
      <c r="D145" s="59"/>
      <c r="E145" s="61"/>
    </row>
    <row r="146" spans="1:5" x14ac:dyDescent="0.25">
      <c r="A146" s="47"/>
      <c r="B146" s="4" t="s">
        <v>144</v>
      </c>
      <c r="C146" s="5">
        <v>0.24</v>
      </c>
      <c r="D146" s="59"/>
      <c r="E146" s="61"/>
    </row>
    <row r="147" spans="1:5" x14ac:dyDescent="0.25">
      <c r="A147" s="47"/>
      <c r="B147" s="4" t="s">
        <v>145</v>
      </c>
      <c r="C147" s="5">
        <v>1.5</v>
      </c>
      <c r="D147" s="59"/>
      <c r="E147" s="61"/>
    </row>
    <row r="148" spans="1:5" ht="12" thickBot="1" x14ac:dyDescent="0.3">
      <c r="A148" s="48"/>
      <c r="B148" s="17" t="s">
        <v>200</v>
      </c>
      <c r="C148" s="18">
        <v>2.88</v>
      </c>
      <c r="D148" s="60"/>
      <c r="E148" s="62"/>
    </row>
  </sheetData>
  <autoFilter ref="A2:E2" xr:uid="{ADBEFA06-7F39-47B6-8A30-E44B6F4F1668}"/>
  <mergeCells count="49">
    <mergeCell ref="A3:A14"/>
    <mergeCell ref="D3:D14"/>
    <mergeCell ref="A15:A28"/>
    <mergeCell ref="D15:D28"/>
    <mergeCell ref="D29:D42"/>
    <mergeCell ref="A29:A42"/>
    <mergeCell ref="E61:E63"/>
    <mergeCell ref="A43:A54"/>
    <mergeCell ref="D43:D54"/>
    <mergeCell ref="A55:A60"/>
    <mergeCell ref="D55:D60"/>
    <mergeCell ref="A61:A63"/>
    <mergeCell ref="D61:D63"/>
    <mergeCell ref="E3:E14"/>
    <mergeCell ref="E15:E28"/>
    <mergeCell ref="E29:E42"/>
    <mergeCell ref="E43:E54"/>
    <mergeCell ref="E55:E60"/>
    <mergeCell ref="D64:D69"/>
    <mergeCell ref="E64:E69"/>
    <mergeCell ref="A64:A69"/>
    <mergeCell ref="A70:A76"/>
    <mergeCell ref="D70:D76"/>
    <mergeCell ref="E70:E76"/>
    <mergeCell ref="A106:A116"/>
    <mergeCell ref="D106:D116"/>
    <mergeCell ref="E106:E116"/>
    <mergeCell ref="A77:A88"/>
    <mergeCell ref="D77:D88"/>
    <mergeCell ref="E77:E88"/>
    <mergeCell ref="A89:A96"/>
    <mergeCell ref="D89:D96"/>
    <mergeCell ref="E89:E96"/>
    <mergeCell ref="E137:E141"/>
    <mergeCell ref="D137:D141"/>
    <mergeCell ref="A1:E1"/>
    <mergeCell ref="A143:A148"/>
    <mergeCell ref="D143:D148"/>
    <mergeCell ref="E143:E148"/>
    <mergeCell ref="A117:A134"/>
    <mergeCell ref="A135:A136"/>
    <mergeCell ref="A137:A141"/>
    <mergeCell ref="E117:E134"/>
    <mergeCell ref="D117:D134"/>
    <mergeCell ref="E135:E136"/>
    <mergeCell ref="D135:D136"/>
    <mergeCell ref="A97:A105"/>
    <mergeCell ref="D97:D105"/>
    <mergeCell ref="E97:E105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8DD9C-64D9-4142-87A2-9201AA06FEEF}">
  <sheetPr>
    <pageSetUpPr fitToPage="1"/>
  </sheetPr>
  <dimension ref="A1:G13"/>
  <sheetViews>
    <sheetView showGridLines="0" zoomScaleNormal="100" zoomScaleSheetLayoutView="100" workbookViewId="0">
      <selection sqref="A1:G1"/>
    </sheetView>
  </sheetViews>
  <sheetFormatPr defaultRowHeight="11.25" x14ac:dyDescent="0.25"/>
  <cols>
    <col min="1" max="1" width="52.7109375" style="1" customWidth="1"/>
    <col min="2" max="2" width="15.7109375" style="1" customWidth="1"/>
    <col min="3" max="3" width="10.7109375" style="1" customWidth="1"/>
    <col min="4" max="7" width="20.7109375" style="1" customWidth="1"/>
    <col min="8" max="16384" width="9.140625" style="1"/>
  </cols>
  <sheetData>
    <row r="1" spans="1:7" ht="12" thickBot="1" x14ac:dyDescent="0.3">
      <c r="A1" s="45" t="s">
        <v>204</v>
      </c>
      <c r="B1" s="45"/>
      <c r="C1" s="45"/>
      <c r="D1" s="45"/>
      <c r="E1" s="45"/>
      <c r="F1" s="45"/>
      <c r="G1" s="45"/>
    </row>
    <row r="2" spans="1:7" ht="57" thickBot="1" x14ac:dyDescent="0.3">
      <c r="A2" s="25" t="s">
        <v>0</v>
      </c>
      <c r="B2" s="26" t="s">
        <v>201</v>
      </c>
      <c r="C2" s="26" t="s">
        <v>12</v>
      </c>
      <c r="D2" s="8" t="s">
        <v>202</v>
      </c>
      <c r="E2" s="8" t="s">
        <v>207</v>
      </c>
      <c r="F2" s="8" t="s">
        <v>209</v>
      </c>
      <c r="G2" s="27" t="s">
        <v>206</v>
      </c>
    </row>
    <row r="3" spans="1:7" x14ac:dyDescent="0.25">
      <c r="A3" s="12" t="s">
        <v>210</v>
      </c>
      <c r="B3" s="32">
        <f>ROUNDUP(SUMIF(Planilha1!$D$3:$D$237,A3,Planilha1!$C$3:$C$237),0)</f>
        <v>830</v>
      </c>
      <c r="C3" s="28">
        <v>0.6</v>
      </c>
      <c r="D3" s="13" t="s">
        <v>6</v>
      </c>
      <c r="E3" s="37">
        <f>B3/800</f>
        <v>1.0375000000000001</v>
      </c>
      <c r="F3" s="35">
        <v>800</v>
      </c>
      <c r="G3" s="41">
        <f>B3/F3</f>
        <v>1.0375000000000001</v>
      </c>
    </row>
    <row r="4" spans="1:7" x14ac:dyDescent="0.25">
      <c r="A4" s="15" t="s">
        <v>211</v>
      </c>
      <c r="B4" s="33">
        <f>ROUNDUP(SUMIF(Planilha1!$D$3:$D$237,A4,Planilha1!$C$3:$C$237),0)</f>
        <v>1382</v>
      </c>
      <c r="C4" s="23">
        <v>2.7</v>
      </c>
      <c r="D4" s="4" t="s">
        <v>8</v>
      </c>
      <c r="E4" s="38">
        <f>B4/360</f>
        <v>3.838888888888889</v>
      </c>
      <c r="F4" s="24">
        <v>380</v>
      </c>
      <c r="G4" s="43">
        <f t="shared" ref="G4:G10" si="0">B4/F4</f>
        <v>3.6368421052631579</v>
      </c>
    </row>
    <row r="5" spans="1:7" x14ac:dyDescent="0.25">
      <c r="A5" s="15" t="s">
        <v>212</v>
      </c>
      <c r="B5" s="33">
        <f>ROUNDUP(SUMIF(Planilha1!$D$3:$D$237,A5,Planilha1!$C$3:$C$237),0)</f>
        <v>685</v>
      </c>
      <c r="C5" s="23">
        <v>0.1</v>
      </c>
      <c r="D5" s="4" t="s">
        <v>7</v>
      </c>
      <c r="E5" s="38">
        <f>B5/1500</f>
        <v>0.45666666666666667</v>
      </c>
      <c r="F5" s="24">
        <v>1500</v>
      </c>
      <c r="G5" s="43">
        <f t="shared" si="0"/>
        <v>0.45666666666666667</v>
      </c>
    </row>
    <row r="6" spans="1:7" ht="12" thickBot="1" x14ac:dyDescent="0.3">
      <c r="A6" s="16" t="s">
        <v>213</v>
      </c>
      <c r="B6" s="34">
        <f>ROUNDUP(SUMIF(Planilha1!$D$3:$D$237,A6,Planilha1!$C$3:$C$237),0)</f>
        <v>124</v>
      </c>
      <c r="C6" s="29">
        <v>0.4</v>
      </c>
      <c r="D6" s="17" t="s">
        <v>9</v>
      </c>
      <c r="E6" s="39">
        <f>B6/200</f>
        <v>0.62</v>
      </c>
      <c r="F6" s="36">
        <v>200</v>
      </c>
      <c r="G6" s="42">
        <f t="shared" si="0"/>
        <v>0.62</v>
      </c>
    </row>
    <row r="7" spans="1:7" x14ac:dyDescent="0.25">
      <c r="A7" s="12" t="s">
        <v>214</v>
      </c>
      <c r="B7" s="32">
        <f>ROUNDUP(SUMIF(Planilha1!$D$3:$D$237,A7,Planilha1!$C$3:$C$237),0)</f>
        <v>590</v>
      </c>
      <c r="C7" s="28">
        <v>0.2</v>
      </c>
      <c r="D7" s="13" t="s">
        <v>10</v>
      </c>
      <c r="E7" s="37">
        <f>B7/1800</f>
        <v>0.32777777777777778</v>
      </c>
      <c r="F7" s="35">
        <v>9000</v>
      </c>
      <c r="G7" s="41">
        <f t="shared" si="0"/>
        <v>6.5555555555555561E-2</v>
      </c>
    </row>
    <row r="8" spans="1:7" x14ac:dyDescent="0.25">
      <c r="A8" s="15" t="s">
        <v>215</v>
      </c>
      <c r="B8" s="33">
        <f>ROUNDUP(SUMIF(Planilha1!$D$3:$D$237,A8,Planilha1!$C$3:$C$237),0)</f>
        <v>6711</v>
      </c>
      <c r="C8" s="23">
        <v>2.4</v>
      </c>
      <c r="D8" s="4" t="s">
        <v>10</v>
      </c>
      <c r="E8" s="38">
        <f t="shared" ref="E8:E10" si="1">B8/1800</f>
        <v>3.7283333333333335</v>
      </c>
      <c r="F8" s="24">
        <v>9000</v>
      </c>
      <c r="G8" s="43">
        <f t="shared" si="0"/>
        <v>0.7456666666666667</v>
      </c>
    </row>
    <row r="9" spans="1:7" x14ac:dyDescent="0.25">
      <c r="A9" s="15" t="s">
        <v>216</v>
      </c>
      <c r="B9" s="33">
        <f>ROUNDUP(SUMIF(Planilha1!$D$3:$D$237,A9,Planilha1!$C$3:$C$237),0)</f>
        <v>33237</v>
      </c>
      <c r="C9" s="23">
        <v>1.1000000000000001</v>
      </c>
      <c r="D9" s="4" t="s">
        <v>10</v>
      </c>
      <c r="E9" s="38">
        <f t="shared" si="1"/>
        <v>18.465</v>
      </c>
      <c r="F9" s="24">
        <v>16000</v>
      </c>
      <c r="G9" s="43">
        <f t="shared" si="0"/>
        <v>2.0773125000000001</v>
      </c>
    </row>
    <row r="10" spans="1:7" ht="12" thickBot="1" x14ac:dyDescent="0.3">
      <c r="A10" s="16" t="s">
        <v>218</v>
      </c>
      <c r="B10" s="34">
        <f>ROUNDUP(SUMIF(Planilha1!$D$3:$D$237,A10,Planilha1!$C$3:$C$237),0)</f>
        <v>42199</v>
      </c>
      <c r="C10" s="29">
        <v>1.3</v>
      </c>
      <c r="D10" s="17" t="s">
        <v>10</v>
      </c>
      <c r="E10" s="39">
        <f t="shared" si="1"/>
        <v>23.443888888888889</v>
      </c>
      <c r="F10" s="36">
        <v>30000</v>
      </c>
      <c r="G10" s="42">
        <f t="shared" si="0"/>
        <v>1.4066333333333334</v>
      </c>
    </row>
    <row r="11" spans="1:7" x14ac:dyDescent="0.25">
      <c r="A11" s="30" t="s">
        <v>198</v>
      </c>
      <c r="B11" s="32">
        <f>ROUNDUP(SUM(Planilha2!D3:D148),0)</f>
        <v>460</v>
      </c>
      <c r="C11" s="28">
        <v>0.6</v>
      </c>
      <c r="D11" s="13" t="s">
        <v>11</v>
      </c>
      <c r="E11" s="37">
        <f>(B11/300)*1/188.76</f>
        <v>8.1231899413717612E-3</v>
      </c>
      <c r="F11" s="35">
        <v>400</v>
      </c>
      <c r="G11" s="41">
        <f>(B11/F11)*1/188.76</f>
        <v>6.0923924560288192E-3</v>
      </c>
    </row>
    <row r="12" spans="1:7" ht="12" thickBot="1" x14ac:dyDescent="0.3">
      <c r="A12" s="31" t="s">
        <v>197</v>
      </c>
      <c r="B12" s="34">
        <f>ROUNDUP(SUM(Planilha2!E3:E148),0)</f>
        <v>460</v>
      </c>
      <c r="C12" s="29">
        <v>0.6</v>
      </c>
      <c r="D12" s="17" t="s">
        <v>11</v>
      </c>
      <c r="E12" s="39">
        <f>(B12/300)*1/188.76</f>
        <v>8.1231899413717612E-3</v>
      </c>
      <c r="F12" s="36">
        <v>400</v>
      </c>
      <c r="G12" s="42">
        <f>(B12/F12)*1/188.76</f>
        <v>6.0923924560288192E-3</v>
      </c>
    </row>
    <row r="13" spans="1:7" ht="12" thickBot="1" x14ac:dyDescent="0.3">
      <c r="A13" s="19" t="s">
        <v>208</v>
      </c>
      <c r="B13" s="20"/>
      <c r="C13" s="20"/>
      <c r="D13" s="20"/>
      <c r="E13" s="40">
        <f>SUM(E3:E12)</f>
        <v>51.934301935438299</v>
      </c>
      <c r="F13" s="20"/>
      <c r="G13" s="44">
        <f>SUM(G3:G12)</f>
        <v>10.058361612397439</v>
      </c>
    </row>
  </sheetData>
  <autoFilter ref="A2:G2" xr:uid="{87B8DD9C-64D9-4142-87A2-9201AA06FEEF}"/>
  <mergeCells count="1">
    <mergeCell ref="A1:G1"/>
  </mergeCells>
  <dataValidations count="1">
    <dataValidation type="decimal" allowBlank="1" showInputMessage="1" showErrorMessage="1" error="Inserir número inteiro entre 0 e 999999999." sqref="B3:C12" xr:uid="{BD6D6D40-989E-43D3-ACB9-7DF952FFAACF}">
      <formula1>0</formula1>
      <formula2>999999999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Planilha1</vt:lpstr>
      <vt:lpstr>Planilha2</vt:lpstr>
      <vt:lpstr>Planilha3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2024-06-05T15:07:03Z</cp:lastPrinted>
  <dcterms:created xsi:type="dcterms:W3CDTF">2013-01-26T14:23:28Z</dcterms:created>
  <dcterms:modified xsi:type="dcterms:W3CDTF">2024-06-12T01:18:55Z</dcterms:modified>
  <cp:category/>
  <cp:contentStatus/>
</cp:coreProperties>
</file>